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inergia Consultant\1. Holding\Direktori Operasional &amp; Production\Div. Production &amp; Development\Seminar Online\ComBen\"/>
    </mc:Choice>
  </mc:AlternateContent>
  <bookViews>
    <workbookView xWindow="120" yWindow="105" windowWidth="19035" windowHeight="8925" activeTab="1"/>
  </bookViews>
  <sheets>
    <sheet name="Rumus dasar Kompensasi PHK" sheetId="3" r:id="rId1"/>
    <sheet name="Monitoring Kompensasi PHK" sheetId="2" r:id="rId2"/>
  </sheets>
  <calcPr calcId="162913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B6" i="3"/>
  <c r="B7" i="3"/>
  <c r="B8" i="3"/>
  <c r="B9" i="3"/>
  <c r="B10" i="3"/>
  <c r="B11" i="3"/>
  <c r="B12" i="3"/>
  <c r="B5" i="3"/>
  <c r="AE39" i="2"/>
  <c r="AF39" i="2" s="1"/>
  <c r="AA39" i="2"/>
  <c r="AC39" i="2" s="1"/>
  <c r="AD39" i="2" s="1"/>
  <c r="Z39" i="2"/>
  <c r="AE38" i="2"/>
  <c r="AA38" i="2"/>
  <c r="AC38" i="2" s="1"/>
  <c r="Z38" i="2"/>
  <c r="AE37" i="2"/>
  <c r="AA37" i="2"/>
  <c r="AC37" i="2" s="1"/>
  <c r="Z37" i="2"/>
  <c r="AE36" i="2"/>
  <c r="AA36" i="2"/>
  <c r="AC36" i="2" s="1"/>
  <c r="Z36" i="2"/>
  <c r="AE35" i="2"/>
  <c r="AA35" i="2"/>
  <c r="AC35" i="2" s="1"/>
  <c r="Z35" i="2"/>
  <c r="AE34" i="2"/>
  <c r="AA34" i="2"/>
  <c r="AB34" i="2" s="1"/>
  <c r="Z34" i="2"/>
  <c r="AE33" i="2"/>
  <c r="AA33" i="2"/>
  <c r="AC33" i="2" s="1"/>
  <c r="Z33" i="2"/>
  <c r="AF33" i="2" s="1"/>
  <c r="AE32" i="2"/>
  <c r="AF32" i="2" s="1"/>
  <c r="AA32" i="2"/>
  <c r="Z32" i="2"/>
  <c r="AE31" i="2"/>
  <c r="AA31" i="2"/>
  <c r="AC31" i="2" s="1"/>
  <c r="AD31" i="2" s="1"/>
  <c r="Z31" i="2"/>
  <c r="AE30" i="2"/>
  <c r="AA30" i="2"/>
  <c r="AB30" i="2" s="1"/>
  <c r="AG30" i="2" s="1"/>
  <c r="AI30" i="2" s="1"/>
  <c r="AC30" i="2"/>
  <c r="Z30" i="2"/>
  <c r="AE29" i="2"/>
  <c r="AA29" i="2"/>
  <c r="AC29" i="2" s="1"/>
  <c r="Z29" i="2"/>
  <c r="AB29" i="2" s="1"/>
  <c r="AE28" i="2"/>
  <c r="AA28" i="2"/>
  <c r="AC28" i="2"/>
  <c r="AD28" i="2" s="1"/>
  <c r="Z28" i="2"/>
  <c r="AF28" i="2" s="1"/>
  <c r="AE27" i="2"/>
  <c r="AA27" i="2"/>
  <c r="Z27" i="2"/>
  <c r="AE26" i="2"/>
  <c r="AF26" i="2" s="1"/>
  <c r="AA26" i="2"/>
  <c r="AC26" i="2" s="1"/>
  <c r="AD26" i="2" s="1"/>
  <c r="Z26" i="2"/>
  <c r="AB26" i="2" s="1"/>
  <c r="AE25" i="2"/>
  <c r="AA25" i="2"/>
  <c r="AC25" i="2" s="1"/>
  <c r="Z25" i="2"/>
  <c r="AE24" i="2"/>
  <c r="AA24" i="2"/>
  <c r="AC24" i="2" s="1"/>
  <c r="Z24" i="2"/>
  <c r="AE23" i="2"/>
  <c r="AA23" i="2"/>
  <c r="Z23" i="2"/>
  <c r="AE22" i="2"/>
  <c r="AF22" i="2" s="1"/>
  <c r="AG22" i="2" s="1"/>
  <c r="AI22" i="2" s="1"/>
  <c r="AA22" i="2"/>
  <c r="AB22" i="2" s="1"/>
  <c r="Z22" i="2"/>
  <c r="AE21" i="2"/>
  <c r="AA21" i="2"/>
  <c r="AC21" i="2" s="1"/>
  <c r="Z21" i="2"/>
  <c r="AE20" i="2"/>
  <c r="AA20" i="2"/>
  <c r="AC20" i="2" s="1"/>
  <c r="Z20" i="2"/>
  <c r="AE19" i="2"/>
  <c r="AA19" i="2"/>
  <c r="AC19" i="2" s="1"/>
  <c r="AD19" i="2" s="1"/>
  <c r="Z19" i="2"/>
  <c r="AB19" i="2" s="1"/>
  <c r="AE18" i="2"/>
  <c r="AA18" i="2"/>
  <c r="AC18" i="2" s="1"/>
  <c r="Z18" i="2"/>
  <c r="AE17" i="2"/>
  <c r="AF17" i="2" s="1"/>
  <c r="AA17" i="2"/>
  <c r="AC17" i="2" s="1"/>
  <c r="AD17" i="2" s="1"/>
  <c r="AH17" i="2" s="1"/>
  <c r="AJ17" i="2" s="1"/>
  <c r="Z17" i="2"/>
  <c r="AE16" i="2"/>
  <c r="AF16" i="2" s="1"/>
  <c r="AA16" i="2"/>
  <c r="AC16" i="2" s="1"/>
  <c r="Z16" i="2"/>
  <c r="AE15" i="2"/>
  <c r="AF15" i="2" s="1"/>
  <c r="AA15" i="2"/>
  <c r="AB15" i="2" s="1"/>
  <c r="Z15" i="2"/>
  <c r="AE14" i="2"/>
  <c r="AA14" i="2"/>
  <c r="AC14" i="2" s="1"/>
  <c r="Z14" i="2"/>
  <c r="AE13" i="2"/>
  <c r="AA13" i="2"/>
  <c r="AC13" i="2"/>
  <c r="AD13" i="2" s="1"/>
  <c r="Z13" i="2"/>
  <c r="AE12" i="2"/>
  <c r="AF12" i="2" s="1"/>
  <c r="AA12" i="2"/>
  <c r="AC12" i="2" s="1"/>
  <c r="AD12" i="2" s="1"/>
  <c r="Z12" i="2"/>
  <c r="AE11" i="2"/>
  <c r="AA11" i="2"/>
  <c r="AC11" i="2" s="1"/>
  <c r="Z11" i="2"/>
  <c r="AE10" i="2"/>
  <c r="AE9" i="2"/>
  <c r="AE8" i="2"/>
  <c r="F7" i="2"/>
  <c r="H7" i="2" s="1"/>
  <c r="G7" i="2"/>
  <c r="G6" i="2"/>
  <c r="F6" i="2"/>
  <c r="Z10" i="2"/>
  <c r="AB10" i="2" s="1"/>
  <c r="Z9" i="2"/>
  <c r="Z8" i="2"/>
  <c r="Z7" i="2"/>
  <c r="Z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F27" i="2"/>
  <c r="AF29" i="2"/>
  <c r="AF30" i="2"/>
  <c r="AF37" i="2"/>
  <c r="AF38" i="2"/>
  <c r="AB13" i="2"/>
  <c r="AA10" i="2"/>
  <c r="AA9" i="2"/>
  <c r="AC9" i="2" s="1"/>
  <c r="AD9" i="2" s="1"/>
  <c r="AA8" i="2"/>
  <c r="AC10" i="2"/>
  <c r="AC34" i="2"/>
  <c r="AD34" i="2" s="1"/>
  <c r="AB36" i="2"/>
  <c r="AB37" i="2"/>
  <c r="AG37" i="2" s="1"/>
  <c r="AI37" i="2" s="1"/>
  <c r="AC27" i="2"/>
  <c r="AD27" i="2" s="1"/>
  <c r="AH27" i="2" s="1"/>
  <c r="AB27" i="2"/>
  <c r="AG27" i="2" s="1"/>
  <c r="AI27" i="2" s="1"/>
  <c r="AF31" i="2"/>
  <c r="AC22" i="2"/>
  <c r="AF18" i="2"/>
  <c r="AF20" i="2"/>
  <c r="AC23" i="2"/>
  <c r="AF35" i="2"/>
  <c r="AJ27" i="2"/>
  <c r="AG29" i="2" l="1"/>
  <c r="AI29" i="2" s="1"/>
  <c r="AD38" i="2"/>
  <c r="AB35" i="2"/>
  <c r="AG35" i="2" s="1"/>
  <c r="AI35" i="2" s="1"/>
  <c r="AD22" i="2"/>
  <c r="AG36" i="2"/>
  <c r="AI36" i="2" s="1"/>
  <c r="H6" i="2"/>
  <c r="J6" i="2" s="1"/>
  <c r="L6" i="2" s="1"/>
  <c r="AF9" i="2"/>
  <c r="AF11" i="2"/>
  <c r="AB16" i="2"/>
  <c r="AD18" i="2"/>
  <c r="AH18" i="2" s="1"/>
  <c r="AJ18" i="2" s="1"/>
  <c r="AF19" i="2"/>
  <c r="AG19" i="2" s="1"/>
  <c r="AI19" i="2" s="1"/>
  <c r="AF21" i="2"/>
  <c r="AB23" i="2"/>
  <c r="AD33" i="2"/>
  <c r="AH33" i="2" s="1"/>
  <c r="AJ33" i="2" s="1"/>
  <c r="AF34" i="2"/>
  <c r="AG34" i="2" s="1"/>
  <c r="AI34" i="2" s="1"/>
  <c r="AF36" i="2"/>
  <c r="AD37" i="2"/>
  <c r="AH37" i="2" s="1"/>
  <c r="AJ37" i="2" s="1"/>
  <c r="AG16" i="2"/>
  <c r="AI16" i="2" s="1"/>
  <c r="AH28" i="2"/>
  <c r="AJ28" i="2" s="1"/>
  <c r="AH39" i="2"/>
  <c r="AJ39" i="2" s="1"/>
  <c r="AB31" i="2"/>
  <c r="AB28" i="2"/>
  <c r="AG28" i="2" s="1"/>
  <c r="AI28" i="2" s="1"/>
  <c r="AB12" i="2"/>
  <c r="AG12" i="2" s="1"/>
  <c r="AI12" i="2" s="1"/>
  <c r="AD11" i="2"/>
  <c r="AD24" i="2"/>
  <c r="AD23" i="2"/>
  <c r="AH23" i="2" s="1"/>
  <c r="AJ23" i="2" s="1"/>
  <c r="AC15" i="2"/>
  <c r="AD15" i="2" s="1"/>
  <c r="AD10" i="2"/>
  <c r="AB25" i="2"/>
  <c r="J7" i="2"/>
  <c r="L7" i="2" s="1"/>
  <c r="AE7" i="2" s="1"/>
  <c r="AF7" i="2" s="1"/>
  <c r="AB17" i="2"/>
  <c r="AG17" i="2" s="1"/>
  <c r="AI17" i="2" s="1"/>
  <c r="AB20" i="2"/>
  <c r="AG20" i="2" s="1"/>
  <c r="AI20" i="2" s="1"/>
  <c r="AF23" i="2"/>
  <c r="AB32" i="2"/>
  <c r="AG32" i="2" s="1"/>
  <c r="AI32" i="2" s="1"/>
  <c r="AB21" i="2"/>
  <c r="AG21" i="2" s="1"/>
  <c r="AI21" i="2" s="1"/>
  <c r="AD14" i="2"/>
  <c r="AD16" i="2"/>
  <c r="AH16" i="2" s="1"/>
  <c r="AJ16" i="2" s="1"/>
  <c r="AD21" i="2"/>
  <c r="AG26" i="2"/>
  <c r="AI26" i="2" s="1"/>
  <c r="AH22" i="2"/>
  <c r="AJ22" i="2" s="1"/>
  <c r="AB18" i="2"/>
  <c r="AG18" i="2" s="1"/>
  <c r="AI18" i="2" s="1"/>
  <c r="AB14" i="2"/>
  <c r="AB38" i="2"/>
  <c r="AG38" i="2" s="1"/>
  <c r="AI38" i="2" s="1"/>
  <c r="AF14" i="2"/>
  <c r="AD20" i="2"/>
  <c r="AD25" i="2"/>
  <c r="AD35" i="2"/>
  <c r="AH35" i="2" s="1"/>
  <c r="AJ35" i="2" s="1"/>
  <c r="AH19" i="2"/>
  <c r="AJ19" i="2" s="1"/>
  <c r="AH26" i="2"/>
  <c r="AJ26" i="2" s="1"/>
  <c r="AB9" i="2"/>
  <c r="AB11" i="2"/>
  <c r="AH31" i="2"/>
  <c r="AJ31" i="2" s="1"/>
  <c r="AD29" i="2"/>
  <c r="AH29" i="2" s="1"/>
  <c r="AJ29" i="2" s="1"/>
  <c r="AB39" i="2"/>
  <c r="AG39" i="2" s="1"/>
  <c r="AI39" i="2" s="1"/>
  <c r="AD36" i="2"/>
  <c r="AB33" i="2"/>
  <c r="AF13" i="2"/>
  <c r="AG13" i="2" s="1"/>
  <c r="AI13" i="2" s="1"/>
  <c r="AF25" i="2"/>
  <c r="AG25" i="2" s="1"/>
  <c r="AI25" i="2" s="1"/>
  <c r="AD30" i="2"/>
  <c r="AH30" i="2" s="1"/>
  <c r="AJ30" i="2" s="1"/>
  <c r="AC32" i="2"/>
  <c r="AD32" i="2" s="1"/>
  <c r="AH32" i="2" s="1"/>
  <c r="AJ32" i="2" s="1"/>
  <c r="AH34" i="2"/>
  <c r="AJ34" i="2" s="1"/>
  <c r="AF8" i="2"/>
  <c r="AH36" i="2"/>
  <c r="AJ36" i="2" s="1"/>
  <c r="AH12" i="2"/>
  <c r="AJ12" i="2" s="1"/>
  <c r="AG23" i="2"/>
  <c r="AI23" i="2" s="1"/>
  <c r="AH11" i="2"/>
  <c r="AJ11" i="2" s="1"/>
  <c r="AH15" i="2"/>
  <c r="AJ15" i="2" s="1"/>
  <c r="AG31" i="2"/>
  <c r="AI31" i="2" s="1"/>
  <c r="AG11" i="2"/>
  <c r="AI11" i="2" s="1"/>
  <c r="AH20" i="2"/>
  <c r="AJ20" i="2" s="1"/>
  <c r="AH21" i="2"/>
  <c r="AJ21" i="2" s="1"/>
  <c r="AC8" i="2"/>
  <c r="AD8" i="2" s="1"/>
  <c r="AB8" i="2"/>
  <c r="AF10" i="2"/>
  <c r="AG10" i="2" s="1"/>
  <c r="AI10" i="2" s="1"/>
  <c r="AG15" i="2"/>
  <c r="AI15" i="2" s="1"/>
  <c r="AG33" i="2"/>
  <c r="AI33" i="2" s="1"/>
  <c r="AH9" i="2"/>
  <c r="AJ9" i="2" s="1"/>
  <c r="AH25" i="2"/>
  <c r="AJ25" i="2" s="1"/>
  <c r="AH38" i="2"/>
  <c r="AJ38" i="2" s="1"/>
  <c r="AF24" i="2"/>
  <c r="AB24" i="2"/>
  <c r="AH14" i="2" l="1"/>
  <c r="AJ14" i="2" s="1"/>
  <c r="AG9" i="2"/>
  <c r="AI9" i="2" s="1"/>
  <c r="AG14" i="2"/>
  <c r="AI14" i="2" s="1"/>
  <c r="AA7" i="2"/>
  <c r="AB7" i="2" s="1"/>
  <c r="AH13" i="2"/>
  <c r="AJ13" i="2" s="1"/>
  <c r="AE6" i="2"/>
  <c r="AF6" i="2" s="1"/>
  <c r="AA6" i="2"/>
  <c r="AG8" i="2"/>
  <c r="AI8" i="2" s="1"/>
  <c r="AH8" i="2"/>
  <c r="AJ8" i="2" s="1"/>
  <c r="AG24" i="2"/>
  <c r="AI24" i="2" s="1"/>
  <c r="AC7" i="2"/>
  <c r="AD7" i="2" s="1"/>
  <c r="AH24" i="2"/>
  <c r="AJ24" i="2" s="1"/>
  <c r="AH10" i="2"/>
  <c r="AJ10" i="2" s="1"/>
  <c r="AH7" i="2" l="1"/>
  <c r="AJ7" i="2" s="1"/>
  <c r="AG7" i="2"/>
  <c r="AI7" i="2" s="1"/>
  <c r="AB6" i="2"/>
  <c r="AC6" i="2"/>
  <c r="AD6" i="2" s="1"/>
  <c r="AH6" i="2" l="1"/>
  <c r="AJ6" i="2" s="1"/>
  <c r="AG6" i="2"/>
  <c r="AI6" i="2" s="1"/>
</calcChain>
</file>

<file path=xl/sharedStrings.xml><?xml version="1.0" encoding="utf-8"?>
<sst xmlns="http://schemas.openxmlformats.org/spreadsheetml/2006/main" count="63" uniqueCount="59">
  <si>
    <t>SEMARANG</t>
  </si>
  <si>
    <t>th</t>
  </si>
  <si>
    <t>D= 15%</t>
  </si>
  <si>
    <t>E= 15%</t>
  </si>
  <si>
    <t>PESANGON</t>
  </si>
  <si>
    <t>UANG PENGHARGAAN (C</t>
  </si>
  <si>
    <t xml:space="preserve">JUMLAH </t>
  </si>
  <si>
    <t>JUMLAH (A+C)</t>
  </si>
  <si>
    <t>JUMLAH (B+C)</t>
  </si>
  <si>
    <t>NO</t>
  </si>
  <si>
    <t>DIV</t>
  </si>
  <si>
    <t>N A M A</t>
  </si>
  <si>
    <t>TGL-MASUK</t>
  </si>
  <si>
    <t>TGL-KELUAR</t>
  </si>
  <si>
    <t>MASA KERJA</t>
  </si>
  <si>
    <t>L/P</t>
  </si>
  <si>
    <t>JABATAN</t>
  </si>
  <si>
    <t>TGL-LAHIR</t>
  </si>
  <si>
    <t>USIA BIOLOGIS</t>
  </si>
  <si>
    <t>PENDD</t>
  </si>
  <si>
    <t>K/TK</t>
  </si>
  <si>
    <t>AGAMA</t>
  </si>
  <si>
    <t>ALAMAT</t>
  </si>
  <si>
    <t>(A)</t>
  </si>
  <si>
    <t>(B)</t>
  </si>
  <si>
    <t>(A + C)</t>
  </si>
  <si>
    <t>(B + C)</t>
  </si>
  <si>
    <t>bl</t>
  </si>
  <si>
    <t>L</t>
  </si>
  <si>
    <t>BAGIAN</t>
  </si>
  <si>
    <t>P</t>
  </si>
  <si>
    <t>Gaji Pokok</t>
  </si>
  <si>
    <t>Perhitungan Uang Pesangon (A)</t>
  </si>
  <si>
    <t>Perhitungan Uang Penghargaan Masa Kerja (B)</t>
  </si>
  <si>
    <t>Perhitungan Penggantian     Hak 15%</t>
  </si>
  <si>
    <t>Masa kerja</t>
  </si>
  <si>
    <t>= (A + B) * 15%</t>
  </si>
  <si>
    <t>MK &lt; 1</t>
  </si>
  <si>
    <t>0 &lt; MK &lt; 3</t>
  </si>
  <si>
    <t>1&lt; MK &lt; 2</t>
  </si>
  <si>
    <t>3 &lt; MK &lt; 6</t>
  </si>
  <si>
    <t>2&lt; MK &lt; 3</t>
  </si>
  <si>
    <t>6 &lt; MK &lt; 9</t>
  </si>
  <si>
    <t>3&lt; MK &lt; 4</t>
  </si>
  <si>
    <t>9 &lt; MK &lt; 12</t>
  </si>
  <si>
    <t>4&lt; MK &lt; 5</t>
  </si>
  <si>
    <t>12 &lt; MK &lt; 15</t>
  </si>
  <si>
    <t>5&lt; MK &lt; 6</t>
  </si>
  <si>
    <t>15 &lt; MK &lt; 18</t>
  </si>
  <si>
    <t>6&lt; MK &lt; 7</t>
  </si>
  <si>
    <t>18 &lt; MK &lt; 21</t>
  </si>
  <si>
    <t>7&lt; MK &lt; 8</t>
  </si>
  <si>
    <t>21 &lt; MK &lt; 24</t>
  </si>
  <si>
    <t>MK &gt; 8</t>
  </si>
  <si>
    <t>MK &gt; 24</t>
  </si>
  <si>
    <t>PT. XYZ</t>
  </si>
  <si>
    <t>NIK</t>
  </si>
  <si>
    <t>Tunj. Tetap</t>
  </si>
  <si>
    <t>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</si>
</sst>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\-mmm\-yy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u/>
      <sz val="12"/>
      <name val="Tahoma"/>
      <family val="2"/>
    </font>
    <font>
      <sz val="12"/>
      <color indexed="8"/>
      <name val="Tahoma"/>
      <family val="2"/>
    </font>
    <font>
      <sz val="14"/>
      <name val="Arial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164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3" fillId="2" borderId="0" xfId="0" applyFont="1" applyFill="1" applyAlignment="1" applyProtection="1">
      <alignment horizontal="left"/>
    </xf>
    <xf numFmtId="0" fontId="0" fillId="0" borderId="0" xfId="0" applyProtection="1"/>
    <xf numFmtId="164" fontId="1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37" fontId="3" fillId="0" borderId="0" xfId="0" applyNumberFormat="1" applyFont="1" applyBorder="1" applyProtection="1"/>
    <xf numFmtId="0" fontId="0" fillId="0" borderId="0" xfId="0" applyBorder="1" applyProtection="1"/>
    <xf numFmtId="0" fontId="1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Alignment="1" applyProtection="1">
      <alignment horizontal="left"/>
    </xf>
    <xf numFmtId="164" fontId="5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37" fontId="3" fillId="0" borderId="3" xfId="0" applyNumberFormat="1" applyFont="1" applyBorder="1" applyProtection="1"/>
    <xf numFmtId="164" fontId="1" fillId="0" borderId="3" xfId="0" applyNumberFormat="1" applyFont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Fill="1"/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9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37" fontId="3" fillId="0" borderId="15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16" xfId="0" applyFont="1" applyBorder="1" applyProtection="1"/>
    <xf numFmtId="164" fontId="3" fillId="0" borderId="16" xfId="0" applyNumberFormat="1" applyFont="1" applyBorder="1" applyAlignment="1" applyProtection="1">
      <alignment horizontal="center"/>
    </xf>
    <xf numFmtId="164" fontId="3" fillId="0" borderId="17" xfId="0" applyNumberFormat="1" applyFont="1" applyBorder="1" applyAlignment="1" applyProtection="1">
      <alignment horizontal="center"/>
    </xf>
    <xf numFmtId="37" fontId="3" fillId="0" borderId="1" xfId="0" applyNumberFormat="1" applyFont="1" applyBorder="1" applyProtection="1"/>
    <xf numFmtId="164" fontId="1" fillId="0" borderId="1" xfId="0" applyNumberFormat="1" applyFont="1" applyBorder="1" applyAlignment="1" applyProtection="1">
      <alignment horizontal="center"/>
    </xf>
    <xf numFmtId="164" fontId="1" fillId="0" borderId="14" xfId="0" applyNumberFormat="1" applyFont="1" applyBorder="1" applyAlignment="1" applyProtection="1">
      <alignment horizontal="center"/>
    </xf>
    <xf numFmtId="37" fontId="3" fillId="0" borderId="14" xfId="0" applyNumberFormat="1" applyFont="1" applyBorder="1" applyAlignment="1" applyProtection="1">
      <alignment horizontal="center"/>
    </xf>
    <xf numFmtId="37" fontId="3" fillId="0" borderId="16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Protection="1"/>
    <xf numFmtId="37" fontId="3" fillId="0" borderId="14" xfId="0" applyNumberFormat="1" applyFont="1" applyFill="1" applyBorder="1" applyProtection="1"/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/>
    <xf numFmtId="164" fontId="3" fillId="0" borderId="19" xfId="0" applyNumberFormat="1" applyFont="1" applyBorder="1" applyAlignment="1" applyProtection="1">
      <alignment horizontal="center"/>
    </xf>
    <xf numFmtId="164" fontId="3" fillId="0" borderId="2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14" xfId="0" applyNumberFormat="1" applyFont="1" applyBorder="1" applyAlignment="1" applyProtection="1">
      <alignment horizontal="center"/>
    </xf>
    <xf numFmtId="2" fontId="3" fillId="0" borderId="14" xfId="0" applyNumberFormat="1" applyFont="1" applyBorder="1" applyAlignment="1" applyProtection="1">
      <alignment horizontal="center"/>
    </xf>
    <xf numFmtId="37" fontId="3" fillId="0" borderId="16" xfId="0" applyNumberFormat="1" applyFont="1" applyFill="1" applyBorder="1" applyProtection="1"/>
    <xf numFmtId="0" fontId="6" fillId="0" borderId="21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/>
    </xf>
    <xf numFmtId="164" fontId="3" fillId="0" borderId="15" xfId="0" applyNumberFormat="1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</xf>
    <xf numFmtId="3" fontId="6" fillId="0" borderId="21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" fillId="0" borderId="14" xfId="0" applyFont="1" applyBorder="1" applyProtection="1"/>
    <xf numFmtId="0" fontId="1" fillId="0" borderId="22" xfId="0" applyFont="1" applyBorder="1" applyAlignment="1" applyProtection="1">
      <alignment horizontal="center"/>
    </xf>
    <xf numFmtId="165" fontId="3" fillId="0" borderId="16" xfId="1" applyNumberFormat="1" applyFont="1" applyBorder="1" applyProtection="1"/>
    <xf numFmtId="0" fontId="4" fillId="0" borderId="0" xfId="0" applyFont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0" xfId="0" applyFont="1"/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0" xfId="0" applyFont="1" applyBorder="1" applyAlignment="1">
      <alignment horizontal="center"/>
    </xf>
    <xf numFmtId="0" fontId="4" fillId="0" borderId="25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9" fontId="5" fillId="5" borderId="10" xfId="0" applyNumberFormat="1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9" fontId="5" fillId="6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A9" sqref="A9"/>
    </sheetView>
  </sheetViews>
  <sheetFormatPr defaultRowHeight="18" x14ac:dyDescent="0.25"/>
  <cols>
    <col min="1" max="1" width="14.28515625" style="62" bestFit="1" customWidth="1"/>
    <col min="2" max="2" width="2.85546875" style="68" bestFit="1" customWidth="1"/>
    <col min="3" max="3" width="9.140625" style="62"/>
    <col min="4" max="4" width="17.85546875" style="62" bestFit="1" customWidth="1"/>
    <col min="5" max="5" width="4.42578125" style="62" bestFit="1" customWidth="1"/>
    <col min="6" max="6" width="9.140625" style="62"/>
    <col min="7" max="7" width="20.28515625" style="62" bestFit="1" customWidth="1"/>
    <col min="8" max="16384" width="9.140625" style="62"/>
  </cols>
  <sheetData>
    <row r="1" spans="1:8" s="60" customFormat="1" ht="50.25" thickBot="1" x14ac:dyDescent="0.3">
      <c r="A1" s="69" t="s">
        <v>32</v>
      </c>
      <c r="B1" s="70"/>
      <c r="D1" s="69" t="s">
        <v>33</v>
      </c>
      <c r="E1" s="70"/>
      <c r="G1" s="61" t="s">
        <v>34</v>
      </c>
      <c r="H1" s="62"/>
    </row>
    <row r="2" spans="1:8" x14ac:dyDescent="0.25">
      <c r="A2" s="63"/>
      <c r="B2" s="64"/>
      <c r="D2" s="63"/>
      <c r="E2" s="63"/>
      <c r="G2" s="65"/>
    </row>
    <row r="3" spans="1:8" x14ac:dyDescent="0.25">
      <c r="A3" s="66" t="s">
        <v>35</v>
      </c>
      <c r="B3" s="66"/>
      <c r="D3" s="66" t="s">
        <v>35</v>
      </c>
      <c r="E3" s="66"/>
      <c r="G3" s="67" t="s">
        <v>36</v>
      </c>
    </row>
    <row r="4" spans="1:8" x14ac:dyDescent="0.25">
      <c r="A4" s="66" t="s">
        <v>37</v>
      </c>
      <c r="B4" s="66">
        <v>1</v>
      </c>
      <c r="D4" s="66" t="s">
        <v>38</v>
      </c>
      <c r="E4" s="66">
        <v>0</v>
      </c>
      <c r="G4" s="63"/>
    </row>
    <row r="5" spans="1:8" x14ac:dyDescent="0.25">
      <c r="A5" s="66" t="s">
        <v>39</v>
      </c>
      <c r="B5" s="66">
        <f>B4+1</f>
        <v>2</v>
      </c>
      <c r="D5" s="66" t="s">
        <v>40</v>
      </c>
      <c r="E5" s="66">
        <v>2</v>
      </c>
    </row>
    <row r="6" spans="1:8" x14ac:dyDescent="0.25">
      <c r="A6" s="66" t="s">
        <v>41</v>
      </c>
      <c r="B6" s="66">
        <f t="shared" ref="B6:B12" si="0">B5+1</f>
        <v>3</v>
      </c>
      <c r="D6" s="66" t="s">
        <v>42</v>
      </c>
      <c r="E6" s="66">
        <f t="shared" ref="E6:E11" si="1">E5+1</f>
        <v>3</v>
      </c>
    </row>
    <row r="7" spans="1:8" x14ac:dyDescent="0.25">
      <c r="A7" s="66" t="s">
        <v>43</v>
      </c>
      <c r="B7" s="66">
        <f t="shared" si="0"/>
        <v>4</v>
      </c>
      <c r="D7" s="66" t="s">
        <v>44</v>
      </c>
      <c r="E7" s="66">
        <f t="shared" si="1"/>
        <v>4</v>
      </c>
    </row>
    <row r="8" spans="1:8" x14ac:dyDescent="0.25">
      <c r="A8" s="66" t="s">
        <v>45</v>
      </c>
      <c r="B8" s="66">
        <f t="shared" si="0"/>
        <v>5</v>
      </c>
      <c r="D8" s="66" t="s">
        <v>46</v>
      </c>
      <c r="E8" s="66">
        <f t="shared" si="1"/>
        <v>5</v>
      </c>
    </row>
    <row r="9" spans="1:8" x14ac:dyDescent="0.25">
      <c r="A9" s="66" t="s">
        <v>47</v>
      </c>
      <c r="B9" s="66">
        <f t="shared" si="0"/>
        <v>6</v>
      </c>
      <c r="D9" s="66" t="s">
        <v>48</v>
      </c>
      <c r="E9" s="66">
        <f t="shared" si="1"/>
        <v>6</v>
      </c>
    </row>
    <row r="10" spans="1:8" x14ac:dyDescent="0.25">
      <c r="A10" s="66" t="s">
        <v>49</v>
      </c>
      <c r="B10" s="66">
        <f t="shared" si="0"/>
        <v>7</v>
      </c>
      <c r="D10" s="66" t="s">
        <v>50</v>
      </c>
      <c r="E10" s="66">
        <f t="shared" si="1"/>
        <v>7</v>
      </c>
    </row>
    <row r="11" spans="1:8" x14ac:dyDescent="0.25">
      <c r="A11" s="66" t="s">
        <v>51</v>
      </c>
      <c r="B11" s="66">
        <f t="shared" si="0"/>
        <v>8</v>
      </c>
      <c r="D11" s="66" t="s">
        <v>52</v>
      </c>
      <c r="E11" s="66">
        <f t="shared" si="1"/>
        <v>8</v>
      </c>
    </row>
    <row r="12" spans="1:8" x14ac:dyDescent="0.25">
      <c r="A12" s="66" t="s">
        <v>53</v>
      </c>
      <c r="B12" s="66">
        <f t="shared" si="0"/>
        <v>9</v>
      </c>
      <c r="D12" s="66" t="s">
        <v>54</v>
      </c>
      <c r="E12" s="66">
        <v>10</v>
      </c>
    </row>
    <row r="13" spans="1:8" x14ac:dyDescent="0.25">
      <c r="A13" s="68"/>
    </row>
    <row r="14" spans="1:8" x14ac:dyDescent="0.25">
      <c r="A14" s="68"/>
    </row>
    <row r="15" spans="1:8" x14ac:dyDescent="0.25">
      <c r="A15" s="68"/>
    </row>
    <row r="16" spans="1:8" x14ac:dyDescent="0.25">
      <c r="A16" s="68"/>
    </row>
    <row r="17" spans="1:1" x14ac:dyDescent="0.25">
      <c r="A17" s="68"/>
    </row>
  </sheetData>
  <mergeCells count="2">
    <mergeCell ref="A1:B1"/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tabSelected="1" zoomScale="55" zoomScaleNormal="55" workbookViewId="0">
      <selection activeCell="Z5" sqref="Z5"/>
    </sheetView>
  </sheetViews>
  <sheetFormatPr defaultRowHeight="15" x14ac:dyDescent="0.25"/>
  <cols>
    <col min="1" max="1" width="5.28515625" customWidth="1"/>
    <col min="2" max="2" width="17" bestFit="1" customWidth="1"/>
    <col min="3" max="3" width="5.140625" bestFit="1" customWidth="1"/>
    <col min="4" max="4" width="10.85546875" bestFit="1" customWidth="1"/>
    <col min="5" max="5" width="19.42578125" bestFit="1" customWidth="1"/>
    <col min="6" max="6" width="16" bestFit="1" customWidth="1"/>
    <col min="7" max="7" width="16.7109375" bestFit="1" customWidth="1"/>
    <col min="8" max="8" width="4.7109375" bestFit="1" customWidth="1"/>
    <col min="9" max="9" width="3.28515625" bestFit="1" customWidth="1"/>
    <col min="10" max="10" width="4.7109375" bestFit="1" customWidth="1"/>
    <col min="11" max="11" width="3.140625" bestFit="1" customWidth="1"/>
    <col min="12" max="12" width="7.42578125" bestFit="1" customWidth="1"/>
    <col min="13" max="13" width="4.5703125" bestFit="1" customWidth="1"/>
    <col min="14" max="14" width="13.7109375" bestFit="1" customWidth="1"/>
    <col min="15" max="15" width="13" customWidth="1"/>
    <col min="16" max="16" width="7.42578125" customWidth="1"/>
    <col min="17" max="17" width="3.28515625" customWidth="1"/>
    <col min="18" max="18" width="7.42578125" customWidth="1"/>
    <col min="19" max="19" width="3.140625" customWidth="1"/>
    <col min="20" max="20" width="8.5703125" customWidth="1"/>
    <col min="21" max="21" width="6.140625" customWidth="1"/>
    <col min="22" max="22" width="10.42578125" customWidth="1"/>
    <col min="23" max="23" width="64.42578125" customWidth="1"/>
    <col min="24" max="26" width="16.5703125" customWidth="1"/>
    <col min="27" max="27" width="7.85546875" customWidth="1"/>
    <col min="28" max="28" width="15.42578125" customWidth="1"/>
    <col min="29" max="29" width="4.140625" customWidth="1"/>
    <col min="30" max="30" width="15.42578125" customWidth="1"/>
    <col min="31" max="31" width="9.42578125" customWidth="1"/>
    <col min="32" max="32" width="18.5703125" customWidth="1"/>
    <col min="33" max="34" width="15.42578125" customWidth="1"/>
    <col min="35" max="36" width="19.28515625" bestFit="1" customWidth="1"/>
  </cols>
  <sheetData>
    <row r="1" spans="1:36" ht="18.75" thickBot="1" x14ac:dyDescent="0.3">
      <c r="A1" s="3" t="s">
        <v>55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6"/>
      <c r="O1" s="6"/>
      <c r="P1" s="7"/>
      <c r="Q1" s="1"/>
      <c r="R1" s="7"/>
      <c r="S1" s="1"/>
      <c r="T1" s="8"/>
      <c r="U1" s="8"/>
      <c r="V1" s="8"/>
      <c r="W1" s="2"/>
      <c r="X1" s="2"/>
      <c r="Y1" s="2"/>
      <c r="Z1" s="9"/>
      <c r="AA1" s="10"/>
      <c r="AB1" s="11"/>
      <c r="AC1" s="10"/>
      <c r="AD1" s="11"/>
      <c r="AE1" s="10"/>
      <c r="AF1" s="11"/>
      <c r="AG1" s="11"/>
      <c r="AH1" s="11"/>
      <c r="AI1" s="11"/>
      <c r="AJ1" s="11"/>
    </row>
    <row r="2" spans="1:36" ht="19.5" thickTop="1" thickBot="1" x14ac:dyDescent="0.3">
      <c r="A2" s="12" t="s">
        <v>0</v>
      </c>
      <c r="B2" s="4"/>
      <c r="C2" s="4"/>
      <c r="D2" s="4"/>
      <c r="E2" s="4"/>
      <c r="F2" s="5"/>
      <c r="G2" s="6"/>
      <c r="H2" s="4"/>
      <c r="I2" s="4"/>
      <c r="J2" s="4"/>
      <c r="K2" s="4"/>
      <c r="L2" s="4"/>
      <c r="M2" s="4"/>
      <c r="N2" s="6"/>
      <c r="O2" s="6"/>
      <c r="P2" s="7"/>
      <c r="Q2" s="1"/>
      <c r="R2" s="7"/>
      <c r="S2" s="1"/>
      <c r="T2" s="8"/>
      <c r="U2" s="8"/>
      <c r="V2" s="8"/>
      <c r="W2" s="2"/>
      <c r="X2" s="2"/>
      <c r="Y2" s="2"/>
      <c r="Z2" s="9"/>
      <c r="AA2" s="10"/>
      <c r="AB2" s="11"/>
      <c r="AC2" s="10"/>
      <c r="AD2" s="13"/>
      <c r="AE2" s="10"/>
      <c r="AF2" s="11"/>
      <c r="AG2" s="11"/>
      <c r="AH2" s="11"/>
      <c r="AI2" s="88" t="s">
        <v>2</v>
      </c>
      <c r="AJ2" s="90" t="s">
        <v>3</v>
      </c>
    </row>
    <row r="3" spans="1:36" ht="19.5" thickTop="1" thickBot="1" x14ac:dyDescent="0.3">
      <c r="A3" s="14"/>
      <c r="B3" s="4"/>
      <c r="C3" s="4"/>
      <c r="D3" s="4"/>
      <c r="E3" s="4"/>
      <c r="F3" s="6"/>
      <c r="G3" s="6"/>
      <c r="H3" s="4"/>
      <c r="I3" s="4"/>
      <c r="J3" s="4"/>
      <c r="K3" s="4"/>
      <c r="L3" s="4"/>
      <c r="M3" s="4"/>
      <c r="N3" s="6"/>
      <c r="O3" s="6"/>
      <c r="P3" s="15"/>
      <c r="Q3" s="16"/>
      <c r="R3" s="15"/>
      <c r="S3" s="16"/>
      <c r="T3" s="4"/>
      <c r="U3" s="4"/>
      <c r="V3" s="4"/>
      <c r="W3" s="17"/>
      <c r="X3" s="17"/>
      <c r="Y3" s="17"/>
      <c r="Z3" s="18"/>
      <c r="AA3" s="77" t="s">
        <v>4</v>
      </c>
      <c r="AB3" s="78"/>
      <c r="AC3" s="78"/>
      <c r="AD3" s="79"/>
      <c r="AE3" s="80" t="s">
        <v>5</v>
      </c>
      <c r="AF3" s="81"/>
      <c r="AG3" s="84" t="s">
        <v>6</v>
      </c>
      <c r="AH3" s="86" t="s">
        <v>6</v>
      </c>
      <c r="AI3" s="89" t="s">
        <v>7</v>
      </c>
      <c r="AJ3" s="91" t="s">
        <v>8</v>
      </c>
    </row>
    <row r="4" spans="1:36" ht="19.5" thickTop="1" thickBot="1" x14ac:dyDescent="0.3">
      <c r="A4" s="19" t="s">
        <v>9</v>
      </c>
      <c r="B4" s="20" t="s">
        <v>56</v>
      </c>
      <c r="C4" s="21" t="s">
        <v>10</v>
      </c>
      <c r="D4" s="20" t="s">
        <v>29</v>
      </c>
      <c r="E4" s="21" t="s">
        <v>11</v>
      </c>
      <c r="F4" s="19" t="s">
        <v>12</v>
      </c>
      <c r="G4" s="19" t="s">
        <v>13</v>
      </c>
      <c r="H4" s="71" t="s">
        <v>14</v>
      </c>
      <c r="I4" s="72"/>
      <c r="J4" s="72"/>
      <c r="K4" s="73"/>
      <c r="L4" s="23"/>
      <c r="M4" s="21" t="s">
        <v>15</v>
      </c>
      <c r="N4" s="19" t="s">
        <v>16</v>
      </c>
      <c r="O4" s="23" t="s">
        <v>17</v>
      </c>
      <c r="P4" s="71" t="s">
        <v>18</v>
      </c>
      <c r="Q4" s="72"/>
      <c r="R4" s="72"/>
      <c r="S4" s="73"/>
      <c r="T4" s="20" t="s">
        <v>19</v>
      </c>
      <c r="U4" s="20" t="s">
        <v>20</v>
      </c>
      <c r="V4" s="20" t="s">
        <v>21</v>
      </c>
      <c r="W4" s="20" t="s">
        <v>22</v>
      </c>
      <c r="X4" s="22" t="s">
        <v>31</v>
      </c>
      <c r="Y4" s="58" t="s">
        <v>57</v>
      </c>
      <c r="Z4" s="24" t="s">
        <v>58</v>
      </c>
      <c r="AA4" s="74" t="s">
        <v>23</v>
      </c>
      <c r="AB4" s="75"/>
      <c r="AC4" s="74" t="s">
        <v>24</v>
      </c>
      <c r="AD4" s="76"/>
      <c r="AE4" s="82"/>
      <c r="AF4" s="83"/>
      <c r="AG4" s="85" t="s">
        <v>25</v>
      </c>
      <c r="AH4" s="87" t="s">
        <v>26</v>
      </c>
      <c r="AI4" s="89"/>
      <c r="AJ4" s="91"/>
    </row>
    <row r="5" spans="1:36" ht="18.75" thickTop="1" x14ac:dyDescent="0.25">
      <c r="A5" s="25"/>
      <c r="B5" s="26"/>
      <c r="C5" s="27"/>
      <c r="D5" s="28"/>
      <c r="E5" s="29"/>
      <c r="F5" s="30"/>
      <c r="G5" s="31"/>
      <c r="H5" s="32"/>
      <c r="I5" s="33"/>
      <c r="J5" s="32"/>
      <c r="K5" s="34"/>
      <c r="L5" s="34"/>
      <c r="M5" s="35"/>
      <c r="N5" s="27"/>
      <c r="O5" s="30"/>
      <c r="P5" s="32"/>
      <c r="Q5" s="33"/>
      <c r="R5" s="32"/>
      <c r="S5" s="34"/>
      <c r="T5" s="36"/>
      <c r="U5" s="28"/>
      <c r="V5" s="37"/>
      <c r="W5" s="38"/>
      <c r="X5" s="57"/>
      <c r="Y5" s="57"/>
      <c r="Z5" s="39"/>
      <c r="AA5" s="40"/>
      <c r="AB5" s="41"/>
      <c r="AC5" s="40"/>
      <c r="AD5" s="41"/>
      <c r="AE5" s="40"/>
      <c r="AF5" s="41"/>
      <c r="AG5" s="41"/>
      <c r="AH5" s="41"/>
      <c r="AI5" s="41"/>
      <c r="AJ5" s="41"/>
    </row>
    <row r="6" spans="1:36" ht="18" x14ac:dyDescent="0.25">
      <c r="A6" s="28">
        <v>1</v>
      </c>
      <c r="B6" s="28"/>
      <c r="C6" s="28"/>
      <c r="D6" s="28"/>
      <c r="E6" s="28"/>
      <c r="F6" s="43">
        <f>DATE(1992,3,30)</f>
        <v>33693</v>
      </c>
      <c r="G6" s="43">
        <f>DATE(2010,3,31)</f>
        <v>40268</v>
      </c>
      <c r="H6" s="32">
        <f>TRUNC(SUM(G6-F6)/365)</f>
        <v>18</v>
      </c>
      <c r="I6" s="44" t="s">
        <v>1</v>
      </c>
      <c r="J6" s="32">
        <f>SUM(((G6-F6)/365)-H6)*12</f>
        <v>0.16438356164383094</v>
      </c>
      <c r="K6" s="45" t="s">
        <v>27</v>
      </c>
      <c r="L6" s="46">
        <f>H6+(J6/12)</f>
        <v>18.013698630136986</v>
      </c>
      <c r="M6" s="35" t="s">
        <v>30</v>
      </c>
      <c r="N6" s="28"/>
      <c r="O6" s="30"/>
      <c r="P6" s="32"/>
      <c r="Q6" s="44"/>
      <c r="R6" s="32"/>
      <c r="S6" s="45"/>
      <c r="T6" s="36"/>
      <c r="U6" s="28"/>
      <c r="V6" s="28"/>
      <c r="W6" s="29"/>
      <c r="X6" s="59">
        <v>939756</v>
      </c>
      <c r="Y6" s="59">
        <v>25000</v>
      </c>
      <c r="Z6" s="47">
        <f>SUM(X6:Y6)</f>
        <v>964756</v>
      </c>
      <c r="AA6" s="48">
        <f>IF(L6&gt;8,9,IF(L6&gt;7,8,IF(L6&gt;6,7,IF(L6&gt;5,6,IF(L6&gt;4,5,IF(L6&gt;3,4,IF(L6&gt;2,3,IF(L6&gt;1,2,1))))))))</f>
        <v>9</v>
      </c>
      <c r="AB6" s="49">
        <f>AA6*Z6</f>
        <v>8682804</v>
      </c>
      <c r="AC6" s="50">
        <f>2*AA6</f>
        <v>18</v>
      </c>
      <c r="AD6" s="49">
        <f>AC6*Z6</f>
        <v>17365608</v>
      </c>
      <c r="AE6" s="48">
        <f>IF(L6&gt;24,10,IF(L6&gt;21,8,IF(L6&gt;18,7,IF(L6&gt;15,6,IF(L6&gt;12,5,IF(L6&gt;9,4,IF(L6&gt;6,3,IF(L6&gt;3,2,0))))))))</f>
        <v>7</v>
      </c>
      <c r="AF6" s="49">
        <f>AE6*Z6</f>
        <v>6753292</v>
      </c>
      <c r="AG6" s="49">
        <f>AB6+AF6</f>
        <v>15436096</v>
      </c>
      <c r="AH6" s="49">
        <f>AD6+AF6</f>
        <v>24118900</v>
      </c>
      <c r="AI6" s="49">
        <f t="shared" ref="AI6:AJ10" si="0">15%*AG6</f>
        <v>2315414.4</v>
      </c>
      <c r="AJ6" s="49">
        <f t="shared" si="0"/>
        <v>3617835</v>
      </c>
    </row>
    <row r="7" spans="1:36" ht="18" x14ac:dyDescent="0.25">
      <c r="A7" s="28">
        <f>A6+1</f>
        <v>2</v>
      </c>
      <c r="B7" s="28"/>
      <c r="C7" s="28"/>
      <c r="D7" s="28"/>
      <c r="E7" s="28"/>
      <c r="F7" s="43">
        <f>DATE(1996,12,31)</f>
        <v>35430</v>
      </c>
      <c r="G7" s="43">
        <f>DATE(2010,3,31)</f>
        <v>40268</v>
      </c>
      <c r="H7" s="32">
        <f>TRUNC(SUM(G7-F7)/365)</f>
        <v>13</v>
      </c>
      <c r="I7" s="44" t="s">
        <v>1</v>
      </c>
      <c r="J7" s="32">
        <f>SUM(((G7-F7)/365)-H7)*12</f>
        <v>3.0575342465753366</v>
      </c>
      <c r="K7" s="45" t="s">
        <v>27</v>
      </c>
      <c r="L7" s="46">
        <f>H7+(J7/12)</f>
        <v>13.254794520547945</v>
      </c>
      <c r="M7" s="51" t="s">
        <v>28</v>
      </c>
      <c r="N7" s="28"/>
      <c r="O7" s="52"/>
      <c r="P7" s="32"/>
      <c r="Q7" s="44"/>
      <c r="R7" s="32"/>
      <c r="S7" s="45"/>
      <c r="T7" s="51"/>
      <c r="U7" s="51"/>
      <c r="V7" s="51"/>
      <c r="W7" s="53"/>
      <c r="X7" s="59">
        <v>939756</v>
      </c>
      <c r="Y7" s="59">
        <v>400000</v>
      </c>
      <c r="Z7" s="47">
        <f>SUM(X7:Y7)</f>
        <v>1339756</v>
      </c>
      <c r="AA7" s="48">
        <f>IF(L7&gt;8,9,IF(L7&gt;7,8,IF(L7&gt;6,7,IF(L7&gt;5,6,IF(L7&gt;4,5,IF(L7&gt;3,4,IF(L7&gt;2,3,IF(L7&gt;1,2,1))))))))</f>
        <v>9</v>
      </c>
      <c r="AB7" s="54">
        <f>AA7*Z7</f>
        <v>12057804</v>
      </c>
      <c r="AC7" s="48">
        <f>2*AA7</f>
        <v>18</v>
      </c>
      <c r="AD7" s="54">
        <f>AC7*Z7</f>
        <v>24115608</v>
      </c>
      <c r="AE7" s="48">
        <f>IF(L7&gt;24,10,IF(L7&gt;21,8,IF(L7&gt;18,7,IF(L7&gt;15,6,IF(L7&gt;12,5,IF(L7&gt;9,4,IF(L7&gt;6,3,IF(L7&gt;3,2,0))))))))</f>
        <v>5</v>
      </c>
      <c r="AF7" s="54">
        <f>AE7*Z7</f>
        <v>6698780</v>
      </c>
      <c r="AG7" s="54">
        <f>AB7+AF7</f>
        <v>18756584</v>
      </c>
      <c r="AH7" s="54">
        <f>AD7+AF7</f>
        <v>30814388</v>
      </c>
      <c r="AI7" s="54">
        <f t="shared" si="0"/>
        <v>2813487.6</v>
      </c>
      <c r="AJ7" s="54">
        <f t="shared" si="0"/>
        <v>4622158.2</v>
      </c>
    </row>
    <row r="8" spans="1:36" ht="18" x14ac:dyDescent="0.25">
      <c r="A8" s="28">
        <f>A7+1</f>
        <v>3</v>
      </c>
      <c r="B8" s="28"/>
      <c r="C8" s="28"/>
      <c r="D8" s="28"/>
      <c r="E8" s="29"/>
      <c r="F8" s="42"/>
      <c r="G8" s="43"/>
      <c r="H8" s="32"/>
      <c r="I8" s="44"/>
      <c r="J8" s="32"/>
      <c r="K8" s="45"/>
      <c r="L8" s="46"/>
      <c r="M8" s="35"/>
      <c r="N8" s="27"/>
      <c r="O8" s="30"/>
      <c r="P8" s="32"/>
      <c r="Q8" s="44"/>
      <c r="R8" s="32"/>
      <c r="S8" s="45"/>
      <c r="T8" s="36"/>
      <c r="U8" s="28"/>
      <c r="V8" s="28"/>
      <c r="W8" s="29"/>
      <c r="X8" s="29"/>
      <c r="Y8" s="29"/>
      <c r="Z8" s="47">
        <f>SUM(X8:Y8)</f>
        <v>0</v>
      </c>
      <c r="AA8" s="48">
        <f>IF(L8&gt;8,9,IF(L8&gt;7,8,IF(L8&gt;6,7,IF(L8&gt;5,6,IF(L8&gt;4,5,IF(L8&gt;3,4,IF(L8&gt;2,3,IF(L8&gt;1,2,1))))))))</f>
        <v>1</v>
      </c>
      <c r="AB8" s="49">
        <f>AA8*Z8</f>
        <v>0</v>
      </c>
      <c r="AC8" s="50">
        <f>2*AA8</f>
        <v>2</v>
      </c>
      <c r="AD8" s="49">
        <f>AC8*Z8</f>
        <v>0</v>
      </c>
      <c r="AE8" s="48">
        <f>IF(L8&gt;24,10,IF(L8&gt;21,8,IF(L8&gt;18,7,IF(L8&gt;15,6,IF(L8&gt;12,5,IF(L8&gt;9,4,IF(L8&gt;6,3,IF(L8&gt;3,2,0))))))))</f>
        <v>0</v>
      </c>
      <c r="AF8" s="49">
        <f>AE8*Z8</f>
        <v>0</v>
      </c>
      <c r="AG8" s="49">
        <f>AB8+AF8</f>
        <v>0</v>
      </c>
      <c r="AH8" s="49">
        <f>AD8+AF8</f>
        <v>0</v>
      </c>
      <c r="AI8" s="49">
        <f t="shared" si="0"/>
        <v>0</v>
      </c>
      <c r="AJ8" s="49">
        <f t="shared" si="0"/>
        <v>0</v>
      </c>
    </row>
    <row r="9" spans="1:36" ht="18" x14ac:dyDescent="0.25">
      <c r="A9" s="28">
        <f>A8+1</f>
        <v>4</v>
      </c>
      <c r="B9" s="28"/>
      <c r="C9" s="28"/>
      <c r="D9" s="28"/>
      <c r="E9" s="29"/>
      <c r="F9" s="42"/>
      <c r="G9" s="43"/>
      <c r="H9" s="32"/>
      <c r="I9" s="44"/>
      <c r="J9" s="32"/>
      <c r="K9" s="45"/>
      <c r="L9" s="46"/>
      <c r="M9" s="27"/>
      <c r="N9" s="27"/>
      <c r="O9" s="30"/>
      <c r="P9" s="32"/>
      <c r="Q9" s="44"/>
      <c r="R9" s="32"/>
      <c r="S9" s="45"/>
      <c r="T9" s="36"/>
      <c r="U9" s="28"/>
      <c r="V9" s="28"/>
      <c r="W9" s="29"/>
      <c r="X9" s="29"/>
      <c r="Y9" s="29"/>
      <c r="Z9" s="47">
        <f>SUM(X9:Y9)</f>
        <v>0</v>
      </c>
      <c r="AA9" s="48">
        <f>IF(L9&gt;8,9,IF(L9&gt;7,8,IF(L9&gt;6,7,IF(L9&gt;5,6,IF(L9&gt;4,5,IF(L9&gt;3,4,IF(L9&gt;2,3,IF(L9&gt;1,2,1))))))))</f>
        <v>1</v>
      </c>
      <c r="AB9" s="55">
        <f>AA9*Z9</f>
        <v>0</v>
      </c>
      <c r="AC9" s="56">
        <f>2*AA9</f>
        <v>2</v>
      </c>
      <c r="AD9" s="55">
        <f>AC9*Z9</f>
        <v>0</v>
      </c>
      <c r="AE9" s="48">
        <f>IF(L9&gt;24,10,IF(L9&gt;21,8,IF(L9&gt;18,7,IF(L9&gt;15,6,IF(L9&gt;12,5,IF(L9&gt;9,4,IF(L9&gt;6,3,IF(L9&gt;3,2,0))))))))</f>
        <v>0</v>
      </c>
      <c r="AF9" s="55">
        <f>AE9*Z9</f>
        <v>0</v>
      </c>
      <c r="AG9" s="55">
        <f>AB9+AF9</f>
        <v>0</v>
      </c>
      <c r="AH9" s="55">
        <f>AD9+AF9</f>
        <v>0</v>
      </c>
      <c r="AI9" s="55">
        <f t="shared" si="0"/>
        <v>0</v>
      </c>
      <c r="AJ9" s="55">
        <f t="shared" si="0"/>
        <v>0</v>
      </c>
    </row>
    <row r="10" spans="1:36" ht="18" x14ac:dyDescent="0.25">
      <c r="A10" s="28">
        <f>A9+1</f>
        <v>5</v>
      </c>
      <c r="B10" s="28"/>
      <c r="C10" s="28"/>
      <c r="D10" s="28"/>
      <c r="E10" s="29"/>
      <c r="F10" s="42"/>
      <c r="G10" s="43"/>
      <c r="H10" s="32"/>
      <c r="I10" s="44"/>
      <c r="J10" s="32"/>
      <c r="K10" s="45"/>
      <c r="L10" s="46">
        <v>1</v>
      </c>
      <c r="M10" s="35"/>
      <c r="N10" s="27"/>
      <c r="O10" s="30"/>
      <c r="P10" s="32"/>
      <c r="Q10" s="44"/>
      <c r="R10" s="32"/>
      <c r="S10" s="45"/>
      <c r="T10" s="36"/>
      <c r="U10" s="28"/>
      <c r="V10" s="28"/>
      <c r="W10" s="29"/>
      <c r="X10" s="59">
        <v>939756</v>
      </c>
      <c r="Y10" s="59">
        <v>0</v>
      </c>
      <c r="Z10" s="47">
        <f>SUM(X10:Y10)</f>
        <v>939756</v>
      </c>
      <c r="AA10" s="48">
        <f>IF(L10&gt;8,9,IF(L10&gt;7,8,IF(L10&gt;6,7,IF(L10&gt;5,6,IF(L10&gt;4,5,IF(L10&gt;3,4,IF(L10&gt;2,3,IF(L10&gt;1,2,1))))))))</f>
        <v>1</v>
      </c>
      <c r="AB10" s="55">
        <f>AA10*Z10</f>
        <v>939756</v>
      </c>
      <c r="AC10" s="56">
        <f>2*AA10</f>
        <v>2</v>
      </c>
      <c r="AD10" s="55">
        <f>AC10*Z10</f>
        <v>1879512</v>
      </c>
      <c r="AE10" s="48">
        <f>IF(L10&gt;24,10,IF(L10&gt;21,8,IF(L10&gt;18,7,IF(L10&gt;15,6,IF(L10&gt;12,5,IF(L10&gt;9,4,IF(L10&gt;6,3,IF(L10&gt;3,2,0))))))))</f>
        <v>0</v>
      </c>
      <c r="AF10" s="55">
        <f>AE10*Z10</f>
        <v>0</v>
      </c>
      <c r="AG10" s="55">
        <f>AB10+AF10</f>
        <v>939756</v>
      </c>
      <c r="AH10" s="55">
        <f>AD10+AF10</f>
        <v>1879512</v>
      </c>
      <c r="AI10" s="55">
        <f t="shared" si="0"/>
        <v>140963.4</v>
      </c>
      <c r="AJ10" s="55">
        <f t="shared" si="0"/>
        <v>281926.8</v>
      </c>
    </row>
    <row r="11" spans="1:36" ht="18" x14ac:dyDescent="0.25">
      <c r="A11" s="28">
        <f t="shared" ref="A11:A28" si="1">A10+1</f>
        <v>6</v>
      </c>
      <c r="B11" s="28"/>
      <c r="C11" s="28"/>
      <c r="D11" s="28"/>
      <c r="E11" s="29"/>
      <c r="F11" s="42"/>
      <c r="G11" s="43"/>
      <c r="H11" s="32"/>
      <c r="I11" s="44"/>
      <c r="J11" s="32"/>
      <c r="K11" s="45"/>
      <c r="L11" s="46">
        <v>2</v>
      </c>
      <c r="M11" s="35"/>
      <c r="N11" s="27"/>
      <c r="O11" s="30"/>
      <c r="P11" s="32"/>
      <c r="Q11" s="44"/>
      <c r="R11" s="32"/>
      <c r="S11" s="45"/>
      <c r="T11" s="36"/>
      <c r="U11" s="28"/>
      <c r="V11" s="28"/>
      <c r="W11" s="29"/>
      <c r="X11" s="59">
        <v>939756</v>
      </c>
      <c r="Y11" s="59">
        <v>0</v>
      </c>
      <c r="Z11" s="47">
        <f>SUM(X11:Y11)</f>
        <v>939756</v>
      </c>
      <c r="AA11" s="48">
        <f>IF(L11&gt;8,9,IF(L11&gt;7,8,IF(L11&gt;6,7,IF(L11&gt;5,6,IF(L11&gt;4,5,IF(L11&gt;3,4,IF(L11&gt;2,3,IF(L11&gt;1,2,1))))))))</f>
        <v>2</v>
      </c>
      <c r="AB11" s="55">
        <f t="shared" ref="AB11:AB28" si="2">AA11*Z11</f>
        <v>1879512</v>
      </c>
      <c r="AC11" s="56">
        <f t="shared" ref="AC11:AC28" si="3">2*AA11</f>
        <v>4</v>
      </c>
      <c r="AD11" s="55">
        <f t="shared" ref="AD11:AD28" si="4">AC11*Z11</f>
        <v>3759024</v>
      </c>
      <c r="AE11" s="48">
        <f>IF(L11&gt;24,10,IF(L11&gt;21,8,IF(L11&gt;18,7,IF(L11&gt;15,6,IF(L11&gt;12,5,IF(L11&gt;9,4,IF(L11&gt;6,3,IF(L11&gt;3,2,0))))))))</f>
        <v>0</v>
      </c>
      <c r="AF11" s="55">
        <f t="shared" ref="AF11:AF28" si="5">AE11*Z11</f>
        <v>0</v>
      </c>
      <c r="AG11" s="55">
        <f t="shared" ref="AG11:AG28" si="6">AB11+AF11</f>
        <v>1879512</v>
      </c>
      <c r="AH11" s="55">
        <f t="shared" ref="AH11:AH28" si="7">AD11+AF11</f>
        <v>3759024</v>
      </c>
      <c r="AI11" s="55">
        <f t="shared" ref="AI11:AI28" si="8">15%*AG11</f>
        <v>281926.8</v>
      </c>
      <c r="AJ11" s="55">
        <f t="shared" ref="AJ11:AJ28" si="9">15%*AH11</f>
        <v>563853.6</v>
      </c>
    </row>
    <row r="12" spans="1:36" ht="18" x14ac:dyDescent="0.25">
      <c r="A12" s="28">
        <f t="shared" si="1"/>
        <v>7</v>
      </c>
      <c r="B12" s="28"/>
      <c r="C12" s="28"/>
      <c r="D12" s="28"/>
      <c r="E12" s="29"/>
      <c r="F12" s="42"/>
      <c r="G12" s="43"/>
      <c r="H12" s="32"/>
      <c r="I12" s="44"/>
      <c r="J12" s="32"/>
      <c r="K12" s="45"/>
      <c r="L12" s="46">
        <v>3</v>
      </c>
      <c r="M12" s="35"/>
      <c r="N12" s="27"/>
      <c r="O12" s="30"/>
      <c r="P12" s="32"/>
      <c r="Q12" s="44"/>
      <c r="R12" s="32"/>
      <c r="S12" s="45"/>
      <c r="T12" s="36"/>
      <c r="U12" s="28"/>
      <c r="V12" s="28"/>
      <c r="W12" s="29"/>
      <c r="X12" s="59">
        <v>939756</v>
      </c>
      <c r="Y12" s="59">
        <v>0</v>
      </c>
      <c r="Z12" s="47">
        <f>SUM(X12:Y12)</f>
        <v>939756</v>
      </c>
      <c r="AA12" s="48">
        <f>IF(L12&gt;8,9,IF(L12&gt;7,8,IF(L12&gt;6,7,IF(L12&gt;5,6,IF(L12&gt;4,5,IF(L12&gt;3,4,IF(L12&gt;2,3,IF(L12&gt;1,2,1))))))))</f>
        <v>3</v>
      </c>
      <c r="AB12" s="55">
        <f t="shared" si="2"/>
        <v>2819268</v>
      </c>
      <c r="AC12" s="56">
        <f t="shared" si="3"/>
        <v>6</v>
      </c>
      <c r="AD12" s="55">
        <f t="shared" si="4"/>
        <v>5638536</v>
      </c>
      <c r="AE12" s="48">
        <f>IF(L12&gt;24,10,IF(L12&gt;21,8,IF(L12&gt;18,7,IF(L12&gt;15,6,IF(L12&gt;12,5,IF(L12&gt;9,4,IF(L12&gt;6,3,IF(L12&gt;3,2,0))))))))</f>
        <v>0</v>
      </c>
      <c r="AF12" s="55">
        <f t="shared" si="5"/>
        <v>0</v>
      </c>
      <c r="AG12" s="55">
        <f t="shared" si="6"/>
        <v>2819268</v>
      </c>
      <c r="AH12" s="55">
        <f t="shared" si="7"/>
        <v>5638536</v>
      </c>
      <c r="AI12" s="55">
        <f t="shared" si="8"/>
        <v>422890.2</v>
      </c>
      <c r="AJ12" s="55">
        <f t="shared" si="9"/>
        <v>845780.4</v>
      </c>
    </row>
    <row r="13" spans="1:36" ht="18" x14ac:dyDescent="0.25">
      <c r="A13" s="28">
        <f t="shared" si="1"/>
        <v>8</v>
      </c>
      <c r="B13" s="28"/>
      <c r="C13" s="28"/>
      <c r="D13" s="28"/>
      <c r="E13" s="29"/>
      <c r="F13" s="42"/>
      <c r="G13" s="43"/>
      <c r="H13" s="32"/>
      <c r="I13" s="44"/>
      <c r="J13" s="32"/>
      <c r="K13" s="45"/>
      <c r="L13" s="46">
        <v>4</v>
      </c>
      <c r="M13" s="35"/>
      <c r="N13" s="27"/>
      <c r="O13" s="30"/>
      <c r="P13" s="32"/>
      <c r="Q13" s="44"/>
      <c r="R13" s="32"/>
      <c r="S13" s="45"/>
      <c r="T13" s="36"/>
      <c r="U13" s="28"/>
      <c r="V13" s="28"/>
      <c r="W13" s="29"/>
      <c r="X13" s="59">
        <v>939756</v>
      </c>
      <c r="Y13" s="59">
        <v>0</v>
      </c>
      <c r="Z13" s="47">
        <f>SUM(X13:Y13)</f>
        <v>939756</v>
      </c>
      <c r="AA13" s="48">
        <f>IF(L13&gt;8,9,IF(L13&gt;7,8,IF(L13&gt;6,7,IF(L13&gt;5,6,IF(L13&gt;4,5,IF(L13&gt;3,4,IF(L13&gt;2,3,IF(L13&gt;1,2,1))))))))</f>
        <v>4</v>
      </c>
      <c r="AB13" s="55">
        <f t="shared" si="2"/>
        <v>3759024</v>
      </c>
      <c r="AC13" s="56">
        <f t="shared" si="3"/>
        <v>8</v>
      </c>
      <c r="AD13" s="55">
        <f t="shared" si="4"/>
        <v>7518048</v>
      </c>
      <c r="AE13" s="48">
        <f>IF(L13&gt;24,10,IF(L13&gt;21,8,IF(L13&gt;18,7,IF(L13&gt;15,6,IF(L13&gt;12,5,IF(L13&gt;9,4,IF(L13&gt;6,3,IF(L13&gt;3,2,0))))))))</f>
        <v>2</v>
      </c>
      <c r="AF13" s="55">
        <f t="shared" si="5"/>
        <v>1879512</v>
      </c>
      <c r="AG13" s="55">
        <f t="shared" si="6"/>
        <v>5638536</v>
      </c>
      <c r="AH13" s="55">
        <f t="shared" si="7"/>
        <v>9397560</v>
      </c>
      <c r="AI13" s="55">
        <f t="shared" si="8"/>
        <v>845780.4</v>
      </c>
      <c r="AJ13" s="55">
        <f t="shared" si="9"/>
        <v>1409634</v>
      </c>
    </row>
    <row r="14" spans="1:36" ht="18" x14ac:dyDescent="0.25">
      <c r="A14" s="28">
        <f t="shared" si="1"/>
        <v>9</v>
      </c>
      <c r="B14" s="28"/>
      <c r="C14" s="28"/>
      <c r="D14" s="28"/>
      <c r="E14" s="29"/>
      <c r="F14" s="42"/>
      <c r="G14" s="43"/>
      <c r="H14" s="32"/>
      <c r="I14" s="44"/>
      <c r="J14" s="32"/>
      <c r="K14" s="45"/>
      <c r="L14" s="46">
        <v>5</v>
      </c>
      <c r="M14" s="35"/>
      <c r="N14" s="27"/>
      <c r="O14" s="30"/>
      <c r="P14" s="32"/>
      <c r="Q14" s="44"/>
      <c r="R14" s="32"/>
      <c r="S14" s="45"/>
      <c r="T14" s="36"/>
      <c r="U14" s="28"/>
      <c r="V14" s="28"/>
      <c r="W14" s="29"/>
      <c r="X14" s="59">
        <v>939756</v>
      </c>
      <c r="Y14" s="59">
        <v>0</v>
      </c>
      <c r="Z14" s="47">
        <f>SUM(X14:Y14)</f>
        <v>939756</v>
      </c>
      <c r="AA14" s="48">
        <f>IF(L14&gt;8,9,IF(L14&gt;7,8,IF(L14&gt;6,7,IF(L14&gt;5,6,IF(L14&gt;4,5,IF(L14&gt;3,4,IF(L14&gt;2,3,IF(L14&gt;1,2,1))))))))</f>
        <v>5</v>
      </c>
      <c r="AB14" s="55">
        <f t="shared" si="2"/>
        <v>4698780</v>
      </c>
      <c r="AC14" s="56">
        <f t="shared" si="3"/>
        <v>10</v>
      </c>
      <c r="AD14" s="55">
        <f t="shared" si="4"/>
        <v>9397560</v>
      </c>
      <c r="AE14" s="48">
        <f>IF(L14&gt;24,10,IF(L14&gt;21,8,IF(L14&gt;18,7,IF(L14&gt;15,6,IF(L14&gt;12,5,IF(L14&gt;9,4,IF(L14&gt;6,3,IF(L14&gt;3,2,0))))))))</f>
        <v>2</v>
      </c>
      <c r="AF14" s="55">
        <f t="shared" si="5"/>
        <v>1879512</v>
      </c>
      <c r="AG14" s="55">
        <f t="shared" si="6"/>
        <v>6578292</v>
      </c>
      <c r="AH14" s="55">
        <f t="shared" si="7"/>
        <v>11277072</v>
      </c>
      <c r="AI14" s="55">
        <f t="shared" si="8"/>
        <v>986743.79999999993</v>
      </c>
      <c r="AJ14" s="55">
        <f t="shared" si="9"/>
        <v>1691560.8</v>
      </c>
    </row>
    <row r="15" spans="1:36" ht="18" x14ac:dyDescent="0.25">
      <c r="A15" s="28">
        <f t="shared" si="1"/>
        <v>10</v>
      </c>
      <c r="B15" s="28"/>
      <c r="C15" s="28"/>
      <c r="D15" s="28"/>
      <c r="E15" s="29"/>
      <c r="F15" s="42"/>
      <c r="G15" s="43"/>
      <c r="H15" s="32"/>
      <c r="I15" s="44"/>
      <c r="J15" s="32"/>
      <c r="K15" s="45"/>
      <c r="L15" s="46">
        <v>6</v>
      </c>
      <c r="M15" s="35"/>
      <c r="N15" s="27"/>
      <c r="O15" s="30"/>
      <c r="P15" s="32"/>
      <c r="Q15" s="44"/>
      <c r="R15" s="32"/>
      <c r="S15" s="45"/>
      <c r="T15" s="36"/>
      <c r="U15" s="28"/>
      <c r="V15" s="28"/>
      <c r="W15" s="29"/>
      <c r="X15" s="59">
        <v>939756</v>
      </c>
      <c r="Y15" s="59">
        <v>0</v>
      </c>
      <c r="Z15" s="47">
        <f>SUM(X15:Y15)</f>
        <v>939756</v>
      </c>
      <c r="AA15" s="48">
        <f>IF(L15&gt;8,9,IF(L15&gt;7,8,IF(L15&gt;6,7,IF(L15&gt;5,6,IF(L15&gt;4,5,IF(L15&gt;3,4,IF(L15&gt;2,3,IF(L15&gt;1,2,1))))))))</f>
        <v>6</v>
      </c>
      <c r="AB15" s="55">
        <f t="shared" si="2"/>
        <v>5638536</v>
      </c>
      <c r="AC15" s="56">
        <f t="shared" si="3"/>
        <v>12</v>
      </c>
      <c r="AD15" s="55">
        <f t="shared" si="4"/>
        <v>11277072</v>
      </c>
      <c r="AE15" s="48">
        <f>IF(L15&gt;24,10,IF(L15&gt;21,8,IF(L15&gt;18,7,IF(L15&gt;15,6,IF(L15&gt;12,5,IF(L15&gt;9,4,IF(L15&gt;6,3,IF(L15&gt;3,2,0))))))))</f>
        <v>2</v>
      </c>
      <c r="AF15" s="55">
        <f t="shared" si="5"/>
        <v>1879512</v>
      </c>
      <c r="AG15" s="55">
        <f t="shared" si="6"/>
        <v>7518048</v>
      </c>
      <c r="AH15" s="55">
        <f t="shared" si="7"/>
        <v>13156584</v>
      </c>
      <c r="AI15" s="55">
        <f t="shared" si="8"/>
        <v>1127707.2</v>
      </c>
      <c r="AJ15" s="55">
        <f t="shared" si="9"/>
        <v>1973487.5999999999</v>
      </c>
    </row>
    <row r="16" spans="1:36" ht="18" x14ac:dyDescent="0.25">
      <c r="A16" s="28">
        <f t="shared" si="1"/>
        <v>11</v>
      </c>
      <c r="B16" s="28"/>
      <c r="C16" s="28"/>
      <c r="D16" s="28"/>
      <c r="E16" s="29"/>
      <c r="F16" s="42"/>
      <c r="G16" s="43"/>
      <c r="H16" s="32"/>
      <c r="I16" s="44"/>
      <c r="J16" s="32"/>
      <c r="K16" s="45"/>
      <c r="L16" s="46">
        <v>7</v>
      </c>
      <c r="M16" s="35"/>
      <c r="N16" s="27"/>
      <c r="O16" s="30"/>
      <c r="P16" s="32"/>
      <c r="Q16" s="44"/>
      <c r="R16" s="32"/>
      <c r="S16" s="45"/>
      <c r="T16" s="36"/>
      <c r="U16" s="28"/>
      <c r="V16" s="28"/>
      <c r="W16" s="29"/>
      <c r="X16" s="59">
        <v>939756</v>
      </c>
      <c r="Y16" s="59">
        <v>0</v>
      </c>
      <c r="Z16" s="47">
        <f>SUM(X16:Y16)</f>
        <v>939756</v>
      </c>
      <c r="AA16" s="48">
        <f>IF(L16&gt;8,9,IF(L16&gt;7,8,IF(L16&gt;6,7,IF(L16&gt;5,6,IF(L16&gt;4,5,IF(L16&gt;3,4,IF(L16&gt;2,3,IF(L16&gt;1,2,1))))))))</f>
        <v>7</v>
      </c>
      <c r="AB16" s="55">
        <f t="shared" si="2"/>
        <v>6578292</v>
      </c>
      <c r="AC16" s="56">
        <f t="shared" si="3"/>
        <v>14</v>
      </c>
      <c r="AD16" s="55">
        <f t="shared" si="4"/>
        <v>13156584</v>
      </c>
      <c r="AE16" s="48">
        <f>IF(L16&gt;24,10,IF(L16&gt;21,8,IF(L16&gt;18,7,IF(L16&gt;15,6,IF(L16&gt;12,5,IF(L16&gt;9,4,IF(L16&gt;6,3,IF(L16&gt;3,2,0))))))))</f>
        <v>3</v>
      </c>
      <c r="AF16" s="55">
        <f t="shared" si="5"/>
        <v>2819268</v>
      </c>
      <c r="AG16" s="55">
        <f t="shared" si="6"/>
        <v>9397560</v>
      </c>
      <c r="AH16" s="55">
        <f t="shared" si="7"/>
        <v>15975852</v>
      </c>
      <c r="AI16" s="55">
        <f t="shared" si="8"/>
        <v>1409634</v>
      </c>
      <c r="AJ16" s="55">
        <f t="shared" si="9"/>
        <v>2396377.7999999998</v>
      </c>
    </row>
    <row r="17" spans="1:36" ht="18" x14ac:dyDescent="0.25">
      <c r="A17" s="28">
        <f t="shared" si="1"/>
        <v>12</v>
      </c>
      <c r="B17" s="28"/>
      <c r="C17" s="28"/>
      <c r="D17" s="28"/>
      <c r="E17" s="29"/>
      <c r="F17" s="42"/>
      <c r="G17" s="43"/>
      <c r="H17" s="32"/>
      <c r="I17" s="44"/>
      <c r="J17" s="32"/>
      <c r="K17" s="45"/>
      <c r="L17" s="46">
        <v>8</v>
      </c>
      <c r="M17" s="35"/>
      <c r="N17" s="27"/>
      <c r="O17" s="30"/>
      <c r="P17" s="32"/>
      <c r="Q17" s="44"/>
      <c r="R17" s="32"/>
      <c r="S17" s="45"/>
      <c r="T17" s="36"/>
      <c r="U17" s="28"/>
      <c r="V17" s="28"/>
      <c r="W17" s="29"/>
      <c r="X17" s="59">
        <v>939756</v>
      </c>
      <c r="Y17" s="59">
        <v>0</v>
      </c>
      <c r="Z17" s="47">
        <f>SUM(X17:Y17)</f>
        <v>939756</v>
      </c>
      <c r="AA17" s="48">
        <f>IF(L17&gt;8,9,IF(L17&gt;7,8,IF(L17&gt;6,7,IF(L17&gt;5,6,IF(L17&gt;4,5,IF(L17&gt;3,4,IF(L17&gt;2,3,IF(L17&gt;1,2,1))))))))</f>
        <v>8</v>
      </c>
      <c r="AB17" s="55">
        <f t="shared" si="2"/>
        <v>7518048</v>
      </c>
      <c r="AC17" s="56">
        <f t="shared" si="3"/>
        <v>16</v>
      </c>
      <c r="AD17" s="55">
        <f t="shared" si="4"/>
        <v>15036096</v>
      </c>
      <c r="AE17" s="48">
        <f>IF(L17&gt;24,10,IF(L17&gt;21,8,IF(L17&gt;18,7,IF(L17&gt;15,6,IF(L17&gt;12,5,IF(L17&gt;9,4,IF(L17&gt;6,3,IF(L17&gt;3,2,0))))))))</f>
        <v>3</v>
      </c>
      <c r="AF17" s="55">
        <f t="shared" si="5"/>
        <v>2819268</v>
      </c>
      <c r="AG17" s="55">
        <f t="shared" si="6"/>
        <v>10337316</v>
      </c>
      <c r="AH17" s="55">
        <f t="shared" si="7"/>
        <v>17855364</v>
      </c>
      <c r="AI17" s="55">
        <f t="shared" si="8"/>
        <v>1550597.4</v>
      </c>
      <c r="AJ17" s="55">
        <f t="shared" si="9"/>
        <v>2678304.6</v>
      </c>
    </row>
    <row r="18" spans="1:36" ht="18" x14ac:dyDescent="0.25">
      <c r="A18" s="28">
        <f t="shared" si="1"/>
        <v>13</v>
      </c>
      <c r="B18" s="28"/>
      <c r="C18" s="28"/>
      <c r="D18" s="28"/>
      <c r="E18" s="29"/>
      <c r="F18" s="42"/>
      <c r="G18" s="43"/>
      <c r="H18" s="32"/>
      <c r="I18" s="44"/>
      <c r="J18" s="32"/>
      <c r="K18" s="45"/>
      <c r="L18" s="46">
        <v>9</v>
      </c>
      <c r="M18" s="35"/>
      <c r="N18" s="27"/>
      <c r="O18" s="30"/>
      <c r="P18" s="32"/>
      <c r="Q18" s="44"/>
      <c r="R18" s="32"/>
      <c r="S18" s="45"/>
      <c r="T18" s="36"/>
      <c r="U18" s="28"/>
      <c r="V18" s="28"/>
      <c r="W18" s="29"/>
      <c r="X18" s="59">
        <v>939756</v>
      </c>
      <c r="Y18" s="59">
        <v>0</v>
      </c>
      <c r="Z18" s="47">
        <f>SUM(X18:Y18)</f>
        <v>939756</v>
      </c>
      <c r="AA18" s="48">
        <f>IF(L18&gt;8,9,IF(L18&gt;7,8,IF(L18&gt;6,7,IF(L18&gt;5,6,IF(L18&gt;4,5,IF(L18&gt;3,4,IF(L18&gt;2,3,IF(L18&gt;1,2,1))))))))</f>
        <v>9</v>
      </c>
      <c r="AB18" s="55">
        <f t="shared" si="2"/>
        <v>8457804</v>
      </c>
      <c r="AC18" s="56">
        <f t="shared" si="3"/>
        <v>18</v>
      </c>
      <c r="AD18" s="55">
        <f t="shared" si="4"/>
        <v>16915608</v>
      </c>
      <c r="AE18" s="48">
        <f>IF(L18&gt;24,10,IF(L18&gt;21,8,IF(L18&gt;18,7,IF(L18&gt;15,6,IF(L18&gt;12,5,IF(L18&gt;9,4,IF(L18&gt;6,3,IF(L18&gt;3,2,0))))))))</f>
        <v>3</v>
      </c>
      <c r="AF18" s="55">
        <f t="shared" si="5"/>
        <v>2819268</v>
      </c>
      <c r="AG18" s="55">
        <f t="shared" si="6"/>
        <v>11277072</v>
      </c>
      <c r="AH18" s="55">
        <f t="shared" si="7"/>
        <v>19734876</v>
      </c>
      <c r="AI18" s="55">
        <f t="shared" si="8"/>
        <v>1691560.8</v>
      </c>
      <c r="AJ18" s="55">
        <f>15%*AH18</f>
        <v>2960231.4</v>
      </c>
    </row>
    <row r="19" spans="1:36" ht="18" x14ac:dyDescent="0.25">
      <c r="A19" s="28">
        <f t="shared" si="1"/>
        <v>14</v>
      </c>
      <c r="B19" s="28"/>
      <c r="C19" s="28"/>
      <c r="D19" s="28"/>
      <c r="E19" s="29"/>
      <c r="F19" s="42"/>
      <c r="G19" s="43"/>
      <c r="H19" s="32"/>
      <c r="I19" s="44"/>
      <c r="J19" s="32"/>
      <c r="K19" s="45"/>
      <c r="L19" s="46">
        <v>10</v>
      </c>
      <c r="M19" s="35"/>
      <c r="N19" s="27"/>
      <c r="O19" s="30"/>
      <c r="P19" s="32"/>
      <c r="Q19" s="44"/>
      <c r="R19" s="32"/>
      <c r="S19" s="45"/>
      <c r="T19" s="36"/>
      <c r="U19" s="28"/>
      <c r="V19" s="28"/>
      <c r="W19" s="29"/>
      <c r="X19" s="59">
        <v>939756</v>
      </c>
      <c r="Y19" s="59">
        <v>0</v>
      </c>
      <c r="Z19" s="47">
        <f>SUM(X19:Y19)</f>
        <v>939756</v>
      </c>
      <c r="AA19" s="48">
        <f>IF(L19&gt;8,9,IF(L19&gt;7,8,IF(L19&gt;6,7,IF(L19&gt;5,6,IF(L19&gt;4,5,IF(L19&gt;3,4,IF(L19&gt;2,3,IF(L19&gt;1,2,1))))))))</f>
        <v>9</v>
      </c>
      <c r="AB19" s="55">
        <f t="shared" si="2"/>
        <v>8457804</v>
      </c>
      <c r="AC19" s="56">
        <f t="shared" si="3"/>
        <v>18</v>
      </c>
      <c r="AD19" s="55">
        <f t="shared" si="4"/>
        <v>16915608</v>
      </c>
      <c r="AE19" s="48">
        <f>IF(L19&gt;24,10,IF(L19&gt;21,8,IF(L19&gt;18,7,IF(L19&gt;15,6,IF(L19&gt;12,5,IF(L19&gt;9,4,IF(L19&gt;6,3,IF(L19&gt;3,2,0))))))))</f>
        <v>4</v>
      </c>
      <c r="AF19" s="55">
        <f t="shared" si="5"/>
        <v>3759024</v>
      </c>
      <c r="AG19" s="55">
        <f t="shared" si="6"/>
        <v>12216828</v>
      </c>
      <c r="AH19" s="55">
        <f t="shared" si="7"/>
        <v>20674632</v>
      </c>
      <c r="AI19" s="55">
        <f t="shared" si="8"/>
        <v>1832524.2</v>
      </c>
      <c r="AJ19" s="55">
        <f t="shared" si="9"/>
        <v>3101194.8</v>
      </c>
    </row>
    <row r="20" spans="1:36" ht="18" x14ac:dyDescent="0.25">
      <c r="A20" s="28">
        <f t="shared" si="1"/>
        <v>15</v>
      </c>
      <c r="B20" s="28"/>
      <c r="C20" s="28"/>
      <c r="D20" s="28"/>
      <c r="E20" s="29"/>
      <c r="F20" s="42"/>
      <c r="G20" s="43"/>
      <c r="H20" s="32"/>
      <c r="I20" s="44"/>
      <c r="J20" s="32"/>
      <c r="K20" s="45"/>
      <c r="L20" s="46">
        <v>11</v>
      </c>
      <c r="M20" s="35"/>
      <c r="N20" s="27"/>
      <c r="O20" s="30"/>
      <c r="P20" s="32"/>
      <c r="Q20" s="44"/>
      <c r="R20" s="32"/>
      <c r="S20" s="45"/>
      <c r="T20" s="36"/>
      <c r="U20" s="28"/>
      <c r="V20" s="28"/>
      <c r="W20" s="29"/>
      <c r="X20" s="59">
        <v>939756</v>
      </c>
      <c r="Y20" s="59">
        <v>0</v>
      </c>
      <c r="Z20" s="47">
        <f>SUM(X20:Y20)</f>
        <v>939756</v>
      </c>
      <c r="AA20" s="48">
        <f>IF(L20&gt;8,9,IF(L20&gt;7,8,IF(L20&gt;6,7,IF(L20&gt;5,6,IF(L20&gt;4,5,IF(L20&gt;3,4,IF(L20&gt;2,3,IF(L20&gt;1,2,1))))))))</f>
        <v>9</v>
      </c>
      <c r="AB20" s="55">
        <f t="shared" si="2"/>
        <v>8457804</v>
      </c>
      <c r="AC20" s="56">
        <f t="shared" si="3"/>
        <v>18</v>
      </c>
      <c r="AD20" s="55">
        <f t="shared" si="4"/>
        <v>16915608</v>
      </c>
      <c r="AE20" s="48">
        <f>IF(L20&gt;24,10,IF(L20&gt;21,8,IF(L20&gt;18,7,IF(L20&gt;15,6,IF(L20&gt;12,5,IF(L20&gt;9,4,IF(L20&gt;6,3,IF(L20&gt;3,2,0))))))))</f>
        <v>4</v>
      </c>
      <c r="AF20" s="55">
        <f t="shared" si="5"/>
        <v>3759024</v>
      </c>
      <c r="AG20" s="55">
        <f t="shared" si="6"/>
        <v>12216828</v>
      </c>
      <c r="AH20" s="55">
        <f t="shared" si="7"/>
        <v>20674632</v>
      </c>
      <c r="AI20" s="55">
        <f t="shared" si="8"/>
        <v>1832524.2</v>
      </c>
      <c r="AJ20" s="55">
        <f t="shared" si="9"/>
        <v>3101194.8</v>
      </c>
    </row>
    <row r="21" spans="1:36" ht="18" x14ac:dyDescent="0.25">
      <c r="A21" s="28">
        <f t="shared" si="1"/>
        <v>16</v>
      </c>
      <c r="B21" s="28"/>
      <c r="C21" s="28"/>
      <c r="D21" s="28"/>
      <c r="E21" s="29"/>
      <c r="F21" s="42"/>
      <c r="G21" s="43"/>
      <c r="H21" s="32"/>
      <c r="I21" s="44"/>
      <c r="J21" s="32"/>
      <c r="K21" s="45"/>
      <c r="L21" s="46">
        <v>12</v>
      </c>
      <c r="M21" s="35"/>
      <c r="N21" s="27"/>
      <c r="O21" s="30"/>
      <c r="P21" s="32"/>
      <c r="Q21" s="44"/>
      <c r="R21" s="32"/>
      <c r="S21" s="45"/>
      <c r="T21" s="36"/>
      <c r="U21" s="28"/>
      <c r="V21" s="28"/>
      <c r="W21" s="29"/>
      <c r="X21" s="59">
        <v>939756</v>
      </c>
      <c r="Y21" s="59">
        <v>0</v>
      </c>
      <c r="Z21" s="47">
        <f>SUM(X21:Y21)</f>
        <v>939756</v>
      </c>
      <c r="AA21" s="48">
        <f>IF(L21&gt;8,9,IF(L21&gt;7,8,IF(L21&gt;6,7,IF(L21&gt;5,6,IF(L21&gt;4,5,IF(L21&gt;3,4,IF(L21&gt;2,3,IF(L21&gt;1,2,1))))))))</f>
        <v>9</v>
      </c>
      <c r="AB21" s="55">
        <f t="shared" si="2"/>
        <v>8457804</v>
      </c>
      <c r="AC21" s="56">
        <f t="shared" si="3"/>
        <v>18</v>
      </c>
      <c r="AD21" s="55">
        <f t="shared" si="4"/>
        <v>16915608</v>
      </c>
      <c r="AE21" s="48">
        <f>IF(L21&gt;24,10,IF(L21&gt;21,8,IF(L21&gt;18,7,IF(L21&gt;15,6,IF(L21&gt;12,5,IF(L21&gt;9,4,IF(L21&gt;6,3,IF(L21&gt;3,2,0))))))))</f>
        <v>4</v>
      </c>
      <c r="AF21" s="55">
        <f t="shared" si="5"/>
        <v>3759024</v>
      </c>
      <c r="AG21" s="55">
        <f t="shared" si="6"/>
        <v>12216828</v>
      </c>
      <c r="AH21" s="55">
        <f t="shared" si="7"/>
        <v>20674632</v>
      </c>
      <c r="AI21" s="55">
        <f t="shared" si="8"/>
        <v>1832524.2</v>
      </c>
      <c r="AJ21" s="55">
        <f t="shared" si="9"/>
        <v>3101194.8</v>
      </c>
    </row>
    <row r="22" spans="1:36" ht="18" x14ac:dyDescent="0.25">
      <c r="A22" s="28">
        <f t="shared" si="1"/>
        <v>17</v>
      </c>
      <c r="B22" s="28"/>
      <c r="C22" s="28"/>
      <c r="D22" s="28"/>
      <c r="E22" s="29"/>
      <c r="F22" s="42"/>
      <c r="G22" s="43"/>
      <c r="H22" s="32"/>
      <c r="I22" s="44"/>
      <c r="J22" s="32"/>
      <c r="K22" s="45"/>
      <c r="L22" s="46">
        <v>13</v>
      </c>
      <c r="M22" s="35"/>
      <c r="N22" s="27"/>
      <c r="O22" s="30"/>
      <c r="P22" s="32"/>
      <c r="Q22" s="44"/>
      <c r="R22" s="32"/>
      <c r="S22" s="45"/>
      <c r="T22" s="36"/>
      <c r="U22" s="28"/>
      <c r="V22" s="28"/>
      <c r="W22" s="29"/>
      <c r="X22" s="59">
        <v>939756</v>
      </c>
      <c r="Y22" s="59">
        <v>0</v>
      </c>
      <c r="Z22" s="47">
        <f>SUM(X22:Y22)</f>
        <v>939756</v>
      </c>
      <c r="AA22" s="48">
        <f>IF(L22&gt;8,9,IF(L22&gt;7,8,IF(L22&gt;6,7,IF(L22&gt;5,6,IF(L22&gt;4,5,IF(L22&gt;3,4,IF(L22&gt;2,3,IF(L22&gt;1,2,1))))))))</f>
        <v>9</v>
      </c>
      <c r="AB22" s="55">
        <f t="shared" si="2"/>
        <v>8457804</v>
      </c>
      <c r="AC22" s="56">
        <f t="shared" si="3"/>
        <v>18</v>
      </c>
      <c r="AD22" s="55">
        <f t="shared" si="4"/>
        <v>16915608</v>
      </c>
      <c r="AE22" s="48">
        <f>IF(L22&gt;24,10,IF(L22&gt;21,8,IF(L22&gt;18,7,IF(L22&gt;15,6,IF(L22&gt;12,5,IF(L22&gt;9,4,IF(L22&gt;6,3,IF(L22&gt;3,2,0))))))))</f>
        <v>5</v>
      </c>
      <c r="AF22" s="55">
        <f t="shared" si="5"/>
        <v>4698780</v>
      </c>
      <c r="AG22" s="55">
        <f t="shared" si="6"/>
        <v>13156584</v>
      </c>
      <c r="AH22" s="55">
        <f t="shared" si="7"/>
        <v>21614388</v>
      </c>
      <c r="AI22" s="55">
        <f t="shared" si="8"/>
        <v>1973487.5999999999</v>
      </c>
      <c r="AJ22" s="55">
        <f t="shared" si="9"/>
        <v>3242158.1999999997</v>
      </c>
    </row>
    <row r="23" spans="1:36" ht="18" x14ac:dyDescent="0.25">
      <c r="A23" s="28">
        <f t="shared" si="1"/>
        <v>18</v>
      </c>
      <c r="B23" s="28"/>
      <c r="C23" s="28"/>
      <c r="D23" s="28"/>
      <c r="E23" s="29"/>
      <c r="F23" s="42"/>
      <c r="G23" s="43"/>
      <c r="H23" s="32"/>
      <c r="I23" s="44"/>
      <c r="J23" s="32"/>
      <c r="K23" s="45"/>
      <c r="L23" s="46">
        <v>14</v>
      </c>
      <c r="M23" s="35"/>
      <c r="N23" s="27"/>
      <c r="O23" s="30"/>
      <c r="P23" s="32"/>
      <c r="Q23" s="44"/>
      <c r="R23" s="32"/>
      <c r="S23" s="45"/>
      <c r="T23" s="36"/>
      <c r="U23" s="28"/>
      <c r="V23" s="28"/>
      <c r="W23" s="29"/>
      <c r="X23" s="59">
        <v>939756</v>
      </c>
      <c r="Y23" s="59">
        <v>0</v>
      </c>
      <c r="Z23" s="47">
        <f>SUM(X23:Y23)</f>
        <v>939756</v>
      </c>
      <c r="AA23" s="48">
        <f>IF(L23&gt;8,9,IF(L23&gt;7,8,IF(L23&gt;6,7,IF(L23&gt;5,6,IF(L23&gt;4,5,IF(L23&gt;3,4,IF(L23&gt;2,3,IF(L23&gt;1,2,1))))))))</f>
        <v>9</v>
      </c>
      <c r="AB23" s="55">
        <f t="shared" si="2"/>
        <v>8457804</v>
      </c>
      <c r="AC23" s="56">
        <f t="shared" si="3"/>
        <v>18</v>
      </c>
      <c r="AD23" s="55">
        <f t="shared" si="4"/>
        <v>16915608</v>
      </c>
      <c r="AE23" s="48">
        <f>IF(L23&gt;24,10,IF(L23&gt;21,8,IF(L23&gt;18,7,IF(L23&gt;15,6,IF(L23&gt;12,5,IF(L23&gt;9,4,IF(L23&gt;6,3,IF(L23&gt;3,2,0))))))))</f>
        <v>5</v>
      </c>
      <c r="AF23" s="55">
        <f t="shared" si="5"/>
        <v>4698780</v>
      </c>
      <c r="AG23" s="55">
        <f t="shared" si="6"/>
        <v>13156584</v>
      </c>
      <c r="AH23" s="55">
        <f t="shared" si="7"/>
        <v>21614388</v>
      </c>
      <c r="AI23" s="55">
        <f t="shared" si="8"/>
        <v>1973487.5999999999</v>
      </c>
      <c r="AJ23" s="55">
        <f t="shared" si="9"/>
        <v>3242158.1999999997</v>
      </c>
    </row>
    <row r="24" spans="1:36" ht="18" x14ac:dyDescent="0.25">
      <c r="A24" s="28">
        <f t="shared" si="1"/>
        <v>19</v>
      </c>
      <c r="B24" s="28"/>
      <c r="C24" s="28"/>
      <c r="D24" s="28"/>
      <c r="E24" s="29"/>
      <c r="F24" s="42"/>
      <c r="G24" s="43"/>
      <c r="H24" s="32"/>
      <c r="I24" s="44"/>
      <c r="J24" s="32"/>
      <c r="K24" s="45"/>
      <c r="L24" s="46">
        <v>15</v>
      </c>
      <c r="M24" s="35"/>
      <c r="N24" s="27"/>
      <c r="O24" s="30"/>
      <c r="P24" s="32"/>
      <c r="Q24" s="44"/>
      <c r="R24" s="32"/>
      <c r="S24" s="45"/>
      <c r="T24" s="36"/>
      <c r="U24" s="28"/>
      <c r="V24" s="28"/>
      <c r="W24" s="29"/>
      <c r="X24" s="59">
        <v>939756</v>
      </c>
      <c r="Y24" s="59">
        <v>0</v>
      </c>
      <c r="Z24" s="47">
        <f>SUM(X24:Y24)</f>
        <v>939756</v>
      </c>
      <c r="AA24" s="48">
        <f>IF(L24&gt;8,9,IF(L24&gt;7,8,IF(L24&gt;6,7,IF(L24&gt;5,6,IF(L24&gt;4,5,IF(L24&gt;3,4,IF(L24&gt;2,3,IF(L24&gt;1,2,1))))))))</f>
        <v>9</v>
      </c>
      <c r="AB24" s="55">
        <f t="shared" si="2"/>
        <v>8457804</v>
      </c>
      <c r="AC24" s="56">
        <f t="shared" si="3"/>
        <v>18</v>
      </c>
      <c r="AD24" s="55">
        <f t="shared" si="4"/>
        <v>16915608</v>
      </c>
      <c r="AE24" s="48">
        <f>IF(L24&gt;24,10,IF(L24&gt;21,8,IF(L24&gt;18,7,IF(L24&gt;15,6,IF(L24&gt;12,5,IF(L24&gt;9,4,IF(L24&gt;6,3,IF(L24&gt;3,2,0))))))))</f>
        <v>5</v>
      </c>
      <c r="AF24" s="55">
        <f t="shared" si="5"/>
        <v>4698780</v>
      </c>
      <c r="AG24" s="55">
        <f t="shared" si="6"/>
        <v>13156584</v>
      </c>
      <c r="AH24" s="55">
        <f t="shared" si="7"/>
        <v>21614388</v>
      </c>
      <c r="AI24" s="55">
        <f t="shared" si="8"/>
        <v>1973487.5999999999</v>
      </c>
      <c r="AJ24" s="55">
        <f t="shared" si="9"/>
        <v>3242158.1999999997</v>
      </c>
    </row>
    <row r="25" spans="1:36" ht="18" x14ac:dyDescent="0.25">
      <c r="A25" s="28">
        <f t="shared" si="1"/>
        <v>20</v>
      </c>
      <c r="B25" s="28"/>
      <c r="C25" s="28"/>
      <c r="D25" s="28"/>
      <c r="E25" s="29"/>
      <c r="F25" s="42"/>
      <c r="G25" s="43"/>
      <c r="H25" s="32"/>
      <c r="I25" s="44"/>
      <c r="J25" s="32"/>
      <c r="K25" s="45"/>
      <c r="L25" s="46">
        <v>16</v>
      </c>
      <c r="M25" s="35"/>
      <c r="N25" s="27"/>
      <c r="O25" s="30"/>
      <c r="P25" s="32"/>
      <c r="Q25" s="44"/>
      <c r="R25" s="32"/>
      <c r="S25" s="45"/>
      <c r="T25" s="36"/>
      <c r="U25" s="28"/>
      <c r="V25" s="28"/>
      <c r="W25" s="29"/>
      <c r="X25" s="59">
        <v>939756</v>
      </c>
      <c r="Y25" s="59">
        <v>0</v>
      </c>
      <c r="Z25" s="47">
        <f>SUM(X25:Y25)</f>
        <v>939756</v>
      </c>
      <c r="AA25" s="48">
        <f>IF(L25&gt;8,9,IF(L25&gt;7,8,IF(L25&gt;6,7,IF(L25&gt;5,6,IF(L25&gt;4,5,IF(L25&gt;3,4,IF(L25&gt;2,3,IF(L25&gt;1,2,1))))))))</f>
        <v>9</v>
      </c>
      <c r="AB25" s="55">
        <f t="shared" si="2"/>
        <v>8457804</v>
      </c>
      <c r="AC25" s="56">
        <f t="shared" si="3"/>
        <v>18</v>
      </c>
      <c r="AD25" s="55">
        <f t="shared" si="4"/>
        <v>16915608</v>
      </c>
      <c r="AE25" s="48">
        <f>IF(L25&gt;24,10,IF(L25&gt;21,8,IF(L25&gt;18,7,IF(L25&gt;15,6,IF(L25&gt;12,5,IF(L25&gt;9,4,IF(L25&gt;6,3,IF(L25&gt;3,2,0))))))))</f>
        <v>6</v>
      </c>
      <c r="AF25" s="55">
        <f t="shared" si="5"/>
        <v>5638536</v>
      </c>
      <c r="AG25" s="55">
        <f t="shared" si="6"/>
        <v>14096340</v>
      </c>
      <c r="AH25" s="55">
        <f t="shared" si="7"/>
        <v>22554144</v>
      </c>
      <c r="AI25" s="55">
        <f t="shared" si="8"/>
        <v>2114451</v>
      </c>
      <c r="AJ25" s="55">
        <f t="shared" si="9"/>
        <v>3383121.6</v>
      </c>
    </row>
    <row r="26" spans="1:36" ht="18" x14ac:dyDescent="0.25">
      <c r="A26" s="28">
        <f t="shared" si="1"/>
        <v>21</v>
      </c>
      <c r="B26" s="28"/>
      <c r="C26" s="28"/>
      <c r="D26" s="28"/>
      <c r="E26" s="29"/>
      <c r="F26" s="42"/>
      <c r="G26" s="43"/>
      <c r="H26" s="32"/>
      <c r="I26" s="44"/>
      <c r="J26" s="32"/>
      <c r="K26" s="45"/>
      <c r="L26" s="46">
        <v>17</v>
      </c>
      <c r="M26" s="35"/>
      <c r="N26" s="27"/>
      <c r="O26" s="30"/>
      <c r="P26" s="32"/>
      <c r="Q26" s="44"/>
      <c r="R26" s="32"/>
      <c r="S26" s="45"/>
      <c r="T26" s="36"/>
      <c r="U26" s="28"/>
      <c r="V26" s="28"/>
      <c r="W26" s="29"/>
      <c r="X26" s="59">
        <v>939756</v>
      </c>
      <c r="Y26" s="59">
        <v>0</v>
      </c>
      <c r="Z26" s="47">
        <f>SUM(X26:Y26)</f>
        <v>939756</v>
      </c>
      <c r="AA26" s="48">
        <f>IF(L26&gt;8,9,IF(L26&gt;7,8,IF(L26&gt;6,7,IF(L26&gt;5,6,IF(L26&gt;4,5,IF(L26&gt;3,4,IF(L26&gt;2,3,IF(L26&gt;1,2,1))))))))</f>
        <v>9</v>
      </c>
      <c r="AB26" s="55">
        <f t="shared" si="2"/>
        <v>8457804</v>
      </c>
      <c r="AC26" s="56">
        <f t="shared" si="3"/>
        <v>18</v>
      </c>
      <c r="AD26" s="55">
        <f t="shared" si="4"/>
        <v>16915608</v>
      </c>
      <c r="AE26" s="48">
        <f>IF(L26&gt;24,10,IF(L26&gt;21,8,IF(L26&gt;18,7,IF(L26&gt;15,6,IF(L26&gt;12,5,IF(L26&gt;9,4,IF(L26&gt;6,3,IF(L26&gt;3,2,0))))))))</f>
        <v>6</v>
      </c>
      <c r="AF26" s="55">
        <f t="shared" si="5"/>
        <v>5638536</v>
      </c>
      <c r="AG26" s="55">
        <f t="shared" si="6"/>
        <v>14096340</v>
      </c>
      <c r="AH26" s="55">
        <f t="shared" si="7"/>
        <v>22554144</v>
      </c>
      <c r="AI26" s="55">
        <f t="shared" si="8"/>
        <v>2114451</v>
      </c>
      <c r="AJ26" s="55">
        <f t="shared" si="9"/>
        <v>3383121.6</v>
      </c>
    </row>
    <row r="27" spans="1:36" ht="18" x14ac:dyDescent="0.25">
      <c r="A27" s="28">
        <f t="shared" si="1"/>
        <v>22</v>
      </c>
      <c r="B27" s="28"/>
      <c r="C27" s="28"/>
      <c r="D27" s="28"/>
      <c r="E27" s="29"/>
      <c r="F27" s="42"/>
      <c r="G27" s="43"/>
      <c r="H27" s="32"/>
      <c r="I27" s="44"/>
      <c r="J27" s="32"/>
      <c r="K27" s="45"/>
      <c r="L27" s="46">
        <v>18</v>
      </c>
      <c r="M27" s="35"/>
      <c r="N27" s="27"/>
      <c r="O27" s="30"/>
      <c r="P27" s="32"/>
      <c r="Q27" s="44"/>
      <c r="R27" s="32"/>
      <c r="S27" s="45"/>
      <c r="T27" s="36"/>
      <c r="U27" s="28"/>
      <c r="V27" s="28"/>
      <c r="W27" s="29"/>
      <c r="X27" s="59">
        <v>939756</v>
      </c>
      <c r="Y27" s="59">
        <v>0</v>
      </c>
      <c r="Z27" s="47">
        <f>SUM(X27:Y27)</f>
        <v>939756</v>
      </c>
      <c r="AA27" s="48">
        <f>IF(L27&gt;8,9,IF(L27&gt;7,8,IF(L27&gt;6,7,IF(L27&gt;5,6,IF(L27&gt;4,5,IF(L27&gt;3,4,IF(L27&gt;2,3,IF(L27&gt;1,2,1))))))))</f>
        <v>9</v>
      </c>
      <c r="AB27" s="55">
        <f t="shared" si="2"/>
        <v>8457804</v>
      </c>
      <c r="AC27" s="56">
        <f t="shared" si="3"/>
        <v>18</v>
      </c>
      <c r="AD27" s="55">
        <f t="shared" si="4"/>
        <v>16915608</v>
      </c>
      <c r="AE27" s="48">
        <f>IF(L27&gt;24,10,IF(L27&gt;21,8,IF(L27&gt;18,7,IF(L27&gt;15,6,IF(L27&gt;12,5,IF(L27&gt;9,4,IF(L27&gt;6,3,IF(L27&gt;3,2,0))))))))</f>
        <v>6</v>
      </c>
      <c r="AF27" s="55">
        <f t="shared" si="5"/>
        <v>5638536</v>
      </c>
      <c r="AG27" s="55">
        <f t="shared" si="6"/>
        <v>14096340</v>
      </c>
      <c r="AH27" s="55">
        <f t="shared" si="7"/>
        <v>22554144</v>
      </c>
      <c r="AI27" s="55">
        <f t="shared" si="8"/>
        <v>2114451</v>
      </c>
      <c r="AJ27" s="55">
        <f t="shared" si="9"/>
        <v>3383121.6</v>
      </c>
    </row>
    <row r="28" spans="1:36" ht="18" x14ac:dyDescent="0.25">
      <c r="A28" s="28">
        <f t="shared" si="1"/>
        <v>23</v>
      </c>
      <c r="B28" s="28"/>
      <c r="C28" s="28"/>
      <c r="D28" s="28"/>
      <c r="E28" s="29"/>
      <c r="F28" s="42"/>
      <c r="G28" s="43"/>
      <c r="H28" s="32"/>
      <c r="I28" s="44"/>
      <c r="J28" s="32"/>
      <c r="K28" s="45"/>
      <c r="L28" s="46">
        <v>19</v>
      </c>
      <c r="M28" s="35"/>
      <c r="N28" s="27"/>
      <c r="O28" s="30"/>
      <c r="P28" s="32"/>
      <c r="Q28" s="44"/>
      <c r="R28" s="32"/>
      <c r="S28" s="45"/>
      <c r="T28" s="36"/>
      <c r="U28" s="28"/>
      <c r="V28" s="28"/>
      <c r="W28" s="29"/>
      <c r="X28" s="59">
        <v>939756</v>
      </c>
      <c r="Y28" s="59">
        <v>0</v>
      </c>
      <c r="Z28" s="47">
        <f>SUM(X28:Y28)</f>
        <v>939756</v>
      </c>
      <c r="AA28" s="48">
        <f>IF(L28&gt;8,9,IF(L28&gt;7,8,IF(L28&gt;6,7,IF(L28&gt;5,6,IF(L28&gt;4,5,IF(L28&gt;3,4,IF(L28&gt;2,3,IF(L28&gt;1,2,1))))))))</f>
        <v>9</v>
      </c>
      <c r="AB28" s="55">
        <f t="shared" si="2"/>
        <v>8457804</v>
      </c>
      <c r="AC28" s="56">
        <f t="shared" si="3"/>
        <v>18</v>
      </c>
      <c r="AD28" s="55">
        <f t="shared" si="4"/>
        <v>16915608</v>
      </c>
      <c r="AE28" s="48">
        <f>IF(L28&gt;24,10,IF(L28&gt;21,8,IF(L28&gt;18,7,IF(L28&gt;15,6,IF(L28&gt;12,5,IF(L28&gt;9,4,IF(L28&gt;6,3,IF(L28&gt;3,2,0))))))))</f>
        <v>7</v>
      </c>
      <c r="AF28" s="55">
        <f t="shared" si="5"/>
        <v>6578292</v>
      </c>
      <c r="AG28" s="55">
        <f t="shared" si="6"/>
        <v>15036096</v>
      </c>
      <c r="AH28" s="55">
        <f t="shared" si="7"/>
        <v>23493900</v>
      </c>
      <c r="AI28" s="55">
        <f t="shared" si="8"/>
        <v>2255414.4</v>
      </c>
      <c r="AJ28" s="55">
        <f t="shared" si="9"/>
        <v>3524085</v>
      </c>
    </row>
    <row r="29" spans="1:36" ht="18" x14ac:dyDescent="0.25">
      <c r="A29" s="28">
        <f t="shared" ref="A29:A39" si="10">A28+1</f>
        <v>24</v>
      </c>
      <c r="B29" s="28"/>
      <c r="C29" s="28"/>
      <c r="D29" s="28"/>
      <c r="E29" s="29"/>
      <c r="F29" s="42"/>
      <c r="G29" s="43"/>
      <c r="H29" s="32"/>
      <c r="I29" s="44"/>
      <c r="J29" s="32"/>
      <c r="K29" s="45"/>
      <c r="L29" s="46">
        <v>20</v>
      </c>
      <c r="M29" s="35"/>
      <c r="N29" s="27"/>
      <c r="O29" s="30"/>
      <c r="P29" s="32"/>
      <c r="Q29" s="44"/>
      <c r="R29" s="32"/>
      <c r="S29" s="45"/>
      <c r="T29" s="36"/>
      <c r="U29" s="28"/>
      <c r="V29" s="28"/>
      <c r="W29" s="29"/>
      <c r="X29" s="59">
        <v>939756</v>
      </c>
      <c r="Y29" s="59">
        <v>0</v>
      </c>
      <c r="Z29" s="47">
        <f>SUM(X29:Y29)</f>
        <v>939756</v>
      </c>
      <c r="AA29" s="48">
        <f>IF(L29&gt;8,9,IF(L29&gt;7,8,IF(L29&gt;6,7,IF(L29&gt;5,6,IF(L29&gt;4,5,IF(L29&gt;3,4,IF(L29&gt;2,3,IF(L29&gt;1,2,1))))))))</f>
        <v>9</v>
      </c>
      <c r="AB29" s="55">
        <f t="shared" ref="AB29:AB39" si="11">AA29*Z29</f>
        <v>8457804</v>
      </c>
      <c r="AC29" s="56">
        <f t="shared" ref="AC29:AC39" si="12">2*AA29</f>
        <v>18</v>
      </c>
      <c r="AD29" s="55">
        <f t="shared" ref="AD29:AD39" si="13">AC29*Z29</f>
        <v>16915608</v>
      </c>
      <c r="AE29" s="48">
        <f>IF(L29&gt;24,10,IF(L29&gt;21,8,IF(L29&gt;18,7,IF(L29&gt;15,6,IF(L29&gt;12,5,IF(L29&gt;9,4,IF(L29&gt;6,3,IF(L29&gt;3,2,0))))))))</f>
        <v>7</v>
      </c>
      <c r="AF29" s="55">
        <f t="shared" ref="AF29:AF39" si="14">AE29*Z29</f>
        <v>6578292</v>
      </c>
      <c r="AG29" s="55">
        <f t="shared" ref="AG29:AG39" si="15">AB29+AF29</f>
        <v>15036096</v>
      </c>
      <c r="AH29" s="55">
        <f t="shared" ref="AH29:AH39" si="16">AD29+AF29</f>
        <v>23493900</v>
      </c>
      <c r="AI29" s="55">
        <f t="shared" ref="AI29:AI39" si="17">15%*AG29</f>
        <v>2255414.4</v>
      </c>
      <c r="AJ29" s="55">
        <f t="shared" ref="AJ29:AJ39" si="18">15%*AH29</f>
        <v>3524085</v>
      </c>
    </row>
    <row r="30" spans="1:36" ht="18" x14ac:dyDescent="0.25">
      <c r="A30" s="28">
        <f t="shared" si="10"/>
        <v>25</v>
      </c>
      <c r="B30" s="28"/>
      <c r="C30" s="28"/>
      <c r="D30" s="28"/>
      <c r="E30" s="29"/>
      <c r="F30" s="42"/>
      <c r="G30" s="43"/>
      <c r="H30" s="32"/>
      <c r="I30" s="44"/>
      <c r="J30" s="32"/>
      <c r="K30" s="45"/>
      <c r="L30" s="46">
        <v>21</v>
      </c>
      <c r="M30" s="35"/>
      <c r="N30" s="27"/>
      <c r="O30" s="30"/>
      <c r="P30" s="32"/>
      <c r="Q30" s="44"/>
      <c r="R30" s="32"/>
      <c r="S30" s="45"/>
      <c r="T30" s="36"/>
      <c r="U30" s="28"/>
      <c r="V30" s="28"/>
      <c r="W30" s="29"/>
      <c r="X30" s="59">
        <v>939756</v>
      </c>
      <c r="Y30" s="59">
        <v>0</v>
      </c>
      <c r="Z30" s="47">
        <f>SUM(X30:Y30)</f>
        <v>939756</v>
      </c>
      <c r="AA30" s="48">
        <f>IF(L30&gt;8,9,IF(L30&gt;7,8,IF(L30&gt;6,7,IF(L30&gt;5,6,IF(L30&gt;4,5,IF(L30&gt;3,4,IF(L30&gt;2,3,IF(L30&gt;1,2,1))))))))</f>
        <v>9</v>
      </c>
      <c r="AB30" s="55">
        <f t="shared" si="11"/>
        <v>8457804</v>
      </c>
      <c r="AC30" s="56">
        <f t="shared" si="12"/>
        <v>18</v>
      </c>
      <c r="AD30" s="55">
        <f t="shared" si="13"/>
        <v>16915608</v>
      </c>
      <c r="AE30" s="48">
        <f>IF(L30&gt;24,10,IF(L30&gt;21,8,IF(L30&gt;18,7,IF(L30&gt;15,6,IF(L30&gt;12,5,IF(L30&gt;9,4,IF(L30&gt;6,3,IF(L30&gt;3,2,0))))))))</f>
        <v>7</v>
      </c>
      <c r="AF30" s="55">
        <f t="shared" si="14"/>
        <v>6578292</v>
      </c>
      <c r="AG30" s="55">
        <f t="shared" si="15"/>
        <v>15036096</v>
      </c>
      <c r="AH30" s="55">
        <f t="shared" si="16"/>
        <v>23493900</v>
      </c>
      <c r="AI30" s="55">
        <f t="shared" si="17"/>
        <v>2255414.4</v>
      </c>
      <c r="AJ30" s="55">
        <f t="shared" si="18"/>
        <v>3524085</v>
      </c>
    </row>
    <row r="31" spans="1:36" ht="18" x14ac:dyDescent="0.25">
      <c r="A31" s="28">
        <f t="shared" si="10"/>
        <v>26</v>
      </c>
      <c r="B31" s="28"/>
      <c r="C31" s="28"/>
      <c r="D31" s="28"/>
      <c r="E31" s="29"/>
      <c r="F31" s="42"/>
      <c r="G31" s="43"/>
      <c r="H31" s="32"/>
      <c r="I31" s="44"/>
      <c r="J31" s="32"/>
      <c r="K31" s="45"/>
      <c r="L31" s="46">
        <v>22</v>
      </c>
      <c r="M31" s="35"/>
      <c r="N31" s="27"/>
      <c r="O31" s="30"/>
      <c r="P31" s="32"/>
      <c r="Q31" s="44"/>
      <c r="R31" s="32"/>
      <c r="S31" s="45"/>
      <c r="T31" s="36"/>
      <c r="U31" s="28"/>
      <c r="V31" s="28"/>
      <c r="W31" s="29"/>
      <c r="X31" s="59">
        <v>939756</v>
      </c>
      <c r="Y31" s="59">
        <v>0</v>
      </c>
      <c r="Z31" s="47">
        <f>SUM(X31:Y31)</f>
        <v>939756</v>
      </c>
      <c r="AA31" s="48">
        <f>IF(L31&gt;8,9,IF(L31&gt;7,8,IF(L31&gt;6,7,IF(L31&gt;5,6,IF(L31&gt;4,5,IF(L31&gt;3,4,IF(L31&gt;2,3,IF(L31&gt;1,2,1))))))))</f>
        <v>9</v>
      </c>
      <c r="AB31" s="55">
        <f t="shared" si="11"/>
        <v>8457804</v>
      </c>
      <c r="AC31" s="56">
        <f t="shared" si="12"/>
        <v>18</v>
      </c>
      <c r="AD31" s="55">
        <f t="shared" si="13"/>
        <v>16915608</v>
      </c>
      <c r="AE31" s="48">
        <f>IF(L31&gt;24,10,IF(L31&gt;21,8,IF(L31&gt;18,7,IF(L31&gt;15,6,IF(L31&gt;12,5,IF(L31&gt;9,4,IF(L31&gt;6,3,IF(L31&gt;3,2,0))))))))</f>
        <v>8</v>
      </c>
      <c r="AF31" s="55">
        <f t="shared" si="14"/>
        <v>7518048</v>
      </c>
      <c r="AG31" s="55">
        <f t="shared" si="15"/>
        <v>15975852</v>
      </c>
      <c r="AH31" s="55">
        <f t="shared" si="16"/>
        <v>24433656</v>
      </c>
      <c r="AI31" s="55">
        <f t="shared" si="17"/>
        <v>2396377.7999999998</v>
      </c>
      <c r="AJ31" s="55">
        <f t="shared" si="18"/>
        <v>3665048.4</v>
      </c>
    </row>
    <row r="32" spans="1:36" ht="18" x14ac:dyDescent="0.25">
      <c r="A32" s="28">
        <f t="shared" si="10"/>
        <v>27</v>
      </c>
      <c r="B32" s="28"/>
      <c r="C32" s="28"/>
      <c r="D32" s="28"/>
      <c r="E32" s="29"/>
      <c r="F32" s="42"/>
      <c r="G32" s="43"/>
      <c r="H32" s="32"/>
      <c r="I32" s="44"/>
      <c r="J32" s="32"/>
      <c r="K32" s="45"/>
      <c r="L32" s="46">
        <v>23</v>
      </c>
      <c r="M32" s="35"/>
      <c r="N32" s="27"/>
      <c r="O32" s="30"/>
      <c r="P32" s="32"/>
      <c r="Q32" s="44"/>
      <c r="R32" s="32"/>
      <c r="S32" s="45"/>
      <c r="T32" s="36"/>
      <c r="U32" s="28"/>
      <c r="V32" s="28"/>
      <c r="W32" s="29"/>
      <c r="X32" s="59">
        <v>939756</v>
      </c>
      <c r="Y32" s="59">
        <v>0</v>
      </c>
      <c r="Z32" s="47">
        <f>SUM(X32:Y32)</f>
        <v>939756</v>
      </c>
      <c r="AA32" s="48">
        <f>IF(L32&gt;8,9,IF(L32&gt;7,8,IF(L32&gt;6,7,IF(L32&gt;5,6,IF(L32&gt;4,5,IF(L32&gt;3,4,IF(L32&gt;2,3,IF(L32&gt;1,2,1))))))))</f>
        <v>9</v>
      </c>
      <c r="AB32" s="55">
        <f t="shared" si="11"/>
        <v>8457804</v>
      </c>
      <c r="AC32" s="56">
        <f t="shared" si="12"/>
        <v>18</v>
      </c>
      <c r="AD32" s="55">
        <f t="shared" si="13"/>
        <v>16915608</v>
      </c>
      <c r="AE32" s="48">
        <f>IF(L32&gt;24,10,IF(L32&gt;21,8,IF(L32&gt;18,7,IF(L32&gt;15,6,IF(L32&gt;12,5,IF(L32&gt;9,4,IF(L32&gt;6,3,IF(L32&gt;3,2,0))))))))</f>
        <v>8</v>
      </c>
      <c r="AF32" s="55">
        <f t="shared" si="14"/>
        <v>7518048</v>
      </c>
      <c r="AG32" s="55">
        <f t="shared" si="15"/>
        <v>15975852</v>
      </c>
      <c r="AH32" s="55">
        <f t="shared" si="16"/>
        <v>24433656</v>
      </c>
      <c r="AI32" s="55">
        <f t="shared" si="17"/>
        <v>2396377.7999999998</v>
      </c>
      <c r="AJ32" s="55">
        <f t="shared" si="18"/>
        <v>3665048.4</v>
      </c>
    </row>
    <row r="33" spans="1:36" ht="18" x14ac:dyDescent="0.25">
      <c r="A33" s="28">
        <f t="shared" si="10"/>
        <v>28</v>
      </c>
      <c r="B33" s="28"/>
      <c r="C33" s="28"/>
      <c r="D33" s="28"/>
      <c r="E33" s="29"/>
      <c r="F33" s="42"/>
      <c r="G33" s="43"/>
      <c r="H33" s="32"/>
      <c r="I33" s="44"/>
      <c r="J33" s="32"/>
      <c r="K33" s="45"/>
      <c r="L33" s="46">
        <v>24</v>
      </c>
      <c r="M33" s="35"/>
      <c r="N33" s="27"/>
      <c r="O33" s="30"/>
      <c r="P33" s="32"/>
      <c r="Q33" s="44"/>
      <c r="R33" s="32"/>
      <c r="S33" s="45"/>
      <c r="T33" s="36"/>
      <c r="U33" s="28"/>
      <c r="V33" s="28"/>
      <c r="W33" s="29"/>
      <c r="X33" s="59">
        <v>939756</v>
      </c>
      <c r="Y33" s="59">
        <v>0</v>
      </c>
      <c r="Z33" s="47">
        <f>SUM(X33:Y33)</f>
        <v>939756</v>
      </c>
      <c r="AA33" s="48">
        <f>IF(L33&gt;8,9,IF(L33&gt;7,8,IF(L33&gt;6,7,IF(L33&gt;5,6,IF(L33&gt;4,5,IF(L33&gt;3,4,IF(L33&gt;2,3,IF(L33&gt;1,2,1))))))))</f>
        <v>9</v>
      </c>
      <c r="AB33" s="55">
        <f t="shared" si="11"/>
        <v>8457804</v>
      </c>
      <c r="AC33" s="56">
        <f t="shared" si="12"/>
        <v>18</v>
      </c>
      <c r="AD33" s="55">
        <f t="shared" si="13"/>
        <v>16915608</v>
      </c>
      <c r="AE33" s="48">
        <f>IF(L33&gt;24,10,IF(L33&gt;21,8,IF(L33&gt;18,7,IF(L33&gt;15,6,IF(L33&gt;12,5,IF(L33&gt;9,4,IF(L33&gt;6,3,IF(L33&gt;3,2,0))))))))</f>
        <v>8</v>
      </c>
      <c r="AF33" s="55">
        <f t="shared" si="14"/>
        <v>7518048</v>
      </c>
      <c r="AG33" s="55">
        <f t="shared" si="15"/>
        <v>15975852</v>
      </c>
      <c r="AH33" s="55">
        <f t="shared" si="16"/>
        <v>24433656</v>
      </c>
      <c r="AI33" s="55">
        <f t="shared" si="17"/>
        <v>2396377.7999999998</v>
      </c>
      <c r="AJ33" s="55">
        <f t="shared" si="18"/>
        <v>3665048.4</v>
      </c>
    </row>
    <row r="34" spans="1:36" ht="18" x14ac:dyDescent="0.25">
      <c r="A34" s="28">
        <f t="shared" si="10"/>
        <v>29</v>
      </c>
      <c r="B34" s="28"/>
      <c r="C34" s="28"/>
      <c r="D34" s="28"/>
      <c r="E34" s="29"/>
      <c r="F34" s="42"/>
      <c r="G34" s="43"/>
      <c r="H34" s="32"/>
      <c r="I34" s="44"/>
      <c r="J34" s="32"/>
      <c r="K34" s="45"/>
      <c r="L34" s="46">
        <v>25</v>
      </c>
      <c r="M34" s="35"/>
      <c r="N34" s="27"/>
      <c r="O34" s="30"/>
      <c r="P34" s="32"/>
      <c r="Q34" s="44"/>
      <c r="R34" s="32"/>
      <c r="S34" s="45"/>
      <c r="T34" s="36"/>
      <c r="U34" s="28"/>
      <c r="V34" s="28"/>
      <c r="W34" s="29"/>
      <c r="X34" s="59">
        <v>939756</v>
      </c>
      <c r="Y34" s="59">
        <v>0</v>
      </c>
      <c r="Z34" s="47">
        <f>SUM(X34:Y34)</f>
        <v>939756</v>
      </c>
      <c r="AA34" s="48">
        <f>IF(L34&gt;8,9,IF(L34&gt;7,8,IF(L34&gt;6,7,IF(L34&gt;5,6,IF(L34&gt;4,5,IF(L34&gt;3,4,IF(L34&gt;2,3,IF(L34&gt;1,2,1))))))))</f>
        <v>9</v>
      </c>
      <c r="AB34" s="55">
        <f t="shared" si="11"/>
        <v>8457804</v>
      </c>
      <c r="AC34" s="56">
        <f t="shared" si="12"/>
        <v>18</v>
      </c>
      <c r="AD34" s="55">
        <f t="shared" si="13"/>
        <v>16915608</v>
      </c>
      <c r="AE34" s="48">
        <f>IF(L34&gt;24,10,IF(L34&gt;21,8,IF(L34&gt;18,7,IF(L34&gt;15,6,IF(L34&gt;12,5,IF(L34&gt;9,4,IF(L34&gt;6,3,IF(L34&gt;3,2,0))))))))</f>
        <v>10</v>
      </c>
      <c r="AF34" s="55">
        <f t="shared" si="14"/>
        <v>9397560</v>
      </c>
      <c r="AG34" s="55">
        <f t="shared" si="15"/>
        <v>17855364</v>
      </c>
      <c r="AH34" s="55">
        <f t="shared" si="16"/>
        <v>26313168</v>
      </c>
      <c r="AI34" s="55">
        <f t="shared" si="17"/>
        <v>2678304.6</v>
      </c>
      <c r="AJ34" s="55">
        <f t="shared" si="18"/>
        <v>3946975.1999999997</v>
      </c>
    </row>
    <row r="35" spans="1:36" ht="18" x14ac:dyDescent="0.25">
      <c r="A35" s="28">
        <f t="shared" si="10"/>
        <v>30</v>
      </c>
      <c r="B35" s="28"/>
      <c r="C35" s="28"/>
      <c r="D35" s="28"/>
      <c r="E35" s="29"/>
      <c r="F35" s="42"/>
      <c r="G35" s="43"/>
      <c r="H35" s="32"/>
      <c r="I35" s="44"/>
      <c r="J35" s="32"/>
      <c r="K35" s="45"/>
      <c r="L35" s="46">
        <v>26</v>
      </c>
      <c r="M35" s="35"/>
      <c r="N35" s="27"/>
      <c r="O35" s="30"/>
      <c r="P35" s="32"/>
      <c r="Q35" s="44"/>
      <c r="R35" s="32"/>
      <c r="S35" s="45"/>
      <c r="T35" s="36"/>
      <c r="U35" s="28"/>
      <c r="V35" s="28"/>
      <c r="W35" s="29"/>
      <c r="X35" s="59">
        <v>939756</v>
      </c>
      <c r="Y35" s="59">
        <v>0</v>
      </c>
      <c r="Z35" s="47">
        <f>SUM(X35:Y35)</f>
        <v>939756</v>
      </c>
      <c r="AA35" s="48">
        <f>IF(L35&gt;8,9,IF(L35&gt;7,8,IF(L35&gt;6,7,IF(L35&gt;5,6,IF(L35&gt;4,5,IF(L35&gt;3,4,IF(L35&gt;2,3,IF(L35&gt;1,2,1))))))))</f>
        <v>9</v>
      </c>
      <c r="AB35" s="55">
        <f t="shared" si="11"/>
        <v>8457804</v>
      </c>
      <c r="AC35" s="56">
        <f t="shared" si="12"/>
        <v>18</v>
      </c>
      <c r="AD35" s="55">
        <f t="shared" si="13"/>
        <v>16915608</v>
      </c>
      <c r="AE35" s="48">
        <f>IF(L35&gt;24,10,IF(L35&gt;21,8,IF(L35&gt;18,7,IF(L35&gt;15,6,IF(L35&gt;12,5,IF(L35&gt;9,4,IF(L35&gt;6,3,IF(L35&gt;3,2,0))))))))</f>
        <v>10</v>
      </c>
      <c r="AF35" s="55">
        <f t="shared" si="14"/>
        <v>9397560</v>
      </c>
      <c r="AG35" s="55">
        <f t="shared" si="15"/>
        <v>17855364</v>
      </c>
      <c r="AH35" s="55">
        <f t="shared" si="16"/>
        <v>26313168</v>
      </c>
      <c r="AI35" s="55">
        <f t="shared" si="17"/>
        <v>2678304.6</v>
      </c>
      <c r="AJ35" s="55">
        <f t="shared" si="18"/>
        <v>3946975.1999999997</v>
      </c>
    </row>
    <row r="36" spans="1:36" ht="18" x14ac:dyDescent="0.25">
      <c r="A36" s="28">
        <f t="shared" si="10"/>
        <v>31</v>
      </c>
      <c r="B36" s="28"/>
      <c r="C36" s="28"/>
      <c r="D36" s="28"/>
      <c r="E36" s="29"/>
      <c r="F36" s="42"/>
      <c r="G36" s="43"/>
      <c r="H36" s="32"/>
      <c r="I36" s="44"/>
      <c r="J36" s="32"/>
      <c r="K36" s="45"/>
      <c r="L36" s="46">
        <v>27</v>
      </c>
      <c r="M36" s="35"/>
      <c r="N36" s="27"/>
      <c r="O36" s="30"/>
      <c r="P36" s="32"/>
      <c r="Q36" s="44"/>
      <c r="R36" s="32"/>
      <c r="S36" s="45"/>
      <c r="T36" s="36"/>
      <c r="U36" s="28"/>
      <c r="V36" s="28"/>
      <c r="W36" s="29"/>
      <c r="X36" s="59">
        <v>939756</v>
      </c>
      <c r="Y36" s="59">
        <v>0</v>
      </c>
      <c r="Z36" s="47">
        <f>SUM(X36:Y36)</f>
        <v>939756</v>
      </c>
      <c r="AA36" s="48">
        <f>IF(L36&gt;8,9,IF(L36&gt;7,8,IF(L36&gt;6,7,IF(L36&gt;5,6,IF(L36&gt;4,5,IF(L36&gt;3,4,IF(L36&gt;2,3,IF(L36&gt;1,2,1))))))))</f>
        <v>9</v>
      </c>
      <c r="AB36" s="55">
        <f t="shared" si="11"/>
        <v>8457804</v>
      </c>
      <c r="AC36" s="56">
        <f t="shared" si="12"/>
        <v>18</v>
      </c>
      <c r="AD36" s="55">
        <f t="shared" si="13"/>
        <v>16915608</v>
      </c>
      <c r="AE36" s="48">
        <f>IF(L36&gt;24,10,IF(L36&gt;21,8,IF(L36&gt;18,7,IF(L36&gt;15,6,IF(L36&gt;12,5,IF(L36&gt;9,4,IF(L36&gt;6,3,IF(L36&gt;3,2,0))))))))</f>
        <v>10</v>
      </c>
      <c r="AF36" s="55">
        <f t="shared" si="14"/>
        <v>9397560</v>
      </c>
      <c r="AG36" s="55">
        <f t="shared" si="15"/>
        <v>17855364</v>
      </c>
      <c r="AH36" s="55">
        <f t="shared" si="16"/>
        <v>26313168</v>
      </c>
      <c r="AI36" s="55">
        <f t="shared" si="17"/>
        <v>2678304.6</v>
      </c>
      <c r="AJ36" s="55">
        <f t="shared" si="18"/>
        <v>3946975.1999999997</v>
      </c>
    </row>
    <row r="37" spans="1:36" ht="18" x14ac:dyDescent="0.25">
      <c r="A37" s="28">
        <f t="shared" si="10"/>
        <v>32</v>
      </c>
      <c r="B37" s="28"/>
      <c r="C37" s="28"/>
      <c r="D37" s="28"/>
      <c r="E37" s="29"/>
      <c r="F37" s="42"/>
      <c r="G37" s="43"/>
      <c r="H37" s="32"/>
      <c r="I37" s="44"/>
      <c r="J37" s="32"/>
      <c r="K37" s="45"/>
      <c r="L37" s="46">
        <v>28</v>
      </c>
      <c r="M37" s="35"/>
      <c r="N37" s="27"/>
      <c r="O37" s="30"/>
      <c r="P37" s="32"/>
      <c r="Q37" s="44"/>
      <c r="R37" s="32"/>
      <c r="S37" s="45"/>
      <c r="T37" s="36"/>
      <c r="U37" s="28"/>
      <c r="V37" s="28"/>
      <c r="W37" s="29"/>
      <c r="X37" s="59">
        <v>939756</v>
      </c>
      <c r="Y37" s="59">
        <v>0</v>
      </c>
      <c r="Z37" s="47">
        <f>SUM(X37:Y37)</f>
        <v>939756</v>
      </c>
      <c r="AA37" s="48">
        <f>IF(L37&gt;8,9,IF(L37&gt;7,8,IF(L37&gt;6,7,IF(L37&gt;5,6,IF(L37&gt;4,5,IF(L37&gt;3,4,IF(L37&gt;2,3,IF(L37&gt;1,2,1))))))))</f>
        <v>9</v>
      </c>
      <c r="AB37" s="55">
        <f t="shared" si="11"/>
        <v>8457804</v>
      </c>
      <c r="AC37" s="56">
        <f t="shared" si="12"/>
        <v>18</v>
      </c>
      <c r="AD37" s="55">
        <f t="shared" si="13"/>
        <v>16915608</v>
      </c>
      <c r="AE37" s="48">
        <f>IF(L37&gt;24,10,IF(L37&gt;21,8,IF(L37&gt;18,7,IF(L37&gt;15,6,IF(L37&gt;12,5,IF(L37&gt;9,4,IF(L37&gt;6,3,IF(L37&gt;3,2,0))))))))</f>
        <v>10</v>
      </c>
      <c r="AF37" s="55">
        <f t="shared" si="14"/>
        <v>9397560</v>
      </c>
      <c r="AG37" s="55">
        <f t="shared" si="15"/>
        <v>17855364</v>
      </c>
      <c r="AH37" s="55">
        <f t="shared" si="16"/>
        <v>26313168</v>
      </c>
      <c r="AI37" s="55">
        <f t="shared" si="17"/>
        <v>2678304.6</v>
      </c>
      <c r="AJ37" s="55">
        <f t="shared" si="18"/>
        <v>3946975.1999999997</v>
      </c>
    </row>
    <row r="38" spans="1:36" ht="18" x14ac:dyDescent="0.25">
      <c r="A38" s="28">
        <f t="shared" si="10"/>
        <v>33</v>
      </c>
      <c r="B38" s="28"/>
      <c r="C38" s="28"/>
      <c r="D38" s="28"/>
      <c r="E38" s="29"/>
      <c r="F38" s="42"/>
      <c r="G38" s="43"/>
      <c r="H38" s="32"/>
      <c r="I38" s="44"/>
      <c r="J38" s="32"/>
      <c r="K38" s="45"/>
      <c r="L38" s="46">
        <v>29</v>
      </c>
      <c r="M38" s="35"/>
      <c r="N38" s="27"/>
      <c r="O38" s="30"/>
      <c r="P38" s="32"/>
      <c r="Q38" s="44"/>
      <c r="R38" s="32"/>
      <c r="S38" s="45"/>
      <c r="T38" s="36"/>
      <c r="U38" s="28"/>
      <c r="V38" s="28"/>
      <c r="W38" s="29"/>
      <c r="X38" s="59">
        <v>939756</v>
      </c>
      <c r="Y38" s="59">
        <v>0</v>
      </c>
      <c r="Z38" s="47">
        <f>SUM(X38:Y38)</f>
        <v>939756</v>
      </c>
      <c r="AA38" s="48">
        <f>IF(L38&gt;8,9,IF(L38&gt;7,8,IF(L38&gt;6,7,IF(L38&gt;5,6,IF(L38&gt;4,5,IF(L38&gt;3,4,IF(L38&gt;2,3,IF(L38&gt;1,2,1))))))))</f>
        <v>9</v>
      </c>
      <c r="AB38" s="55">
        <f t="shared" si="11"/>
        <v>8457804</v>
      </c>
      <c r="AC38" s="56">
        <f t="shared" si="12"/>
        <v>18</v>
      </c>
      <c r="AD38" s="55">
        <f t="shared" si="13"/>
        <v>16915608</v>
      </c>
      <c r="AE38" s="48">
        <f>IF(L38&gt;24,10,IF(L38&gt;21,8,IF(L38&gt;18,7,IF(L38&gt;15,6,IF(L38&gt;12,5,IF(L38&gt;9,4,IF(L38&gt;6,3,IF(L38&gt;3,2,0))))))))</f>
        <v>10</v>
      </c>
      <c r="AF38" s="55">
        <f t="shared" si="14"/>
        <v>9397560</v>
      </c>
      <c r="AG38" s="55">
        <f t="shared" si="15"/>
        <v>17855364</v>
      </c>
      <c r="AH38" s="55">
        <f t="shared" si="16"/>
        <v>26313168</v>
      </c>
      <c r="AI38" s="55">
        <f t="shared" si="17"/>
        <v>2678304.6</v>
      </c>
      <c r="AJ38" s="55">
        <f t="shared" si="18"/>
        <v>3946975.1999999997</v>
      </c>
    </row>
    <row r="39" spans="1:36" ht="18" x14ac:dyDescent="0.25">
      <c r="A39" s="28">
        <f t="shared" si="10"/>
        <v>34</v>
      </c>
      <c r="B39" s="28"/>
      <c r="C39" s="28"/>
      <c r="D39" s="28"/>
      <c r="E39" s="29"/>
      <c r="F39" s="42"/>
      <c r="G39" s="43"/>
      <c r="H39" s="32"/>
      <c r="I39" s="44"/>
      <c r="J39" s="32"/>
      <c r="K39" s="45"/>
      <c r="L39" s="46">
        <v>30</v>
      </c>
      <c r="M39" s="35"/>
      <c r="N39" s="27"/>
      <c r="O39" s="30"/>
      <c r="P39" s="32"/>
      <c r="Q39" s="44"/>
      <c r="R39" s="32"/>
      <c r="S39" s="45"/>
      <c r="T39" s="36"/>
      <c r="U39" s="28"/>
      <c r="V39" s="28"/>
      <c r="W39" s="29"/>
      <c r="X39" s="59">
        <v>939756</v>
      </c>
      <c r="Y39" s="59">
        <v>0</v>
      </c>
      <c r="Z39" s="47">
        <f>SUM(X39:Y39)</f>
        <v>939756</v>
      </c>
      <c r="AA39" s="48">
        <f>IF(L39&gt;8,9,IF(L39&gt;7,8,IF(L39&gt;6,7,IF(L39&gt;5,6,IF(L39&gt;4,5,IF(L39&gt;3,4,IF(L39&gt;2,3,IF(L39&gt;1,2,1))))))))</f>
        <v>9</v>
      </c>
      <c r="AB39" s="55">
        <f t="shared" si="11"/>
        <v>8457804</v>
      </c>
      <c r="AC39" s="56">
        <f t="shared" si="12"/>
        <v>18</v>
      </c>
      <c r="AD39" s="55">
        <f t="shared" si="13"/>
        <v>16915608</v>
      </c>
      <c r="AE39" s="48">
        <f>IF(L39&gt;24,10,IF(L39&gt;21,8,IF(L39&gt;18,7,IF(L39&gt;15,6,IF(L39&gt;12,5,IF(L39&gt;9,4,IF(L39&gt;6,3,IF(L39&gt;3,2,0))))))))</f>
        <v>10</v>
      </c>
      <c r="AF39" s="55">
        <f t="shared" si="14"/>
        <v>9397560</v>
      </c>
      <c r="AG39" s="55">
        <f t="shared" si="15"/>
        <v>17855364</v>
      </c>
      <c r="AH39" s="55">
        <f t="shared" si="16"/>
        <v>26313168</v>
      </c>
      <c r="AI39" s="55">
        <f t="shared" si="17"/>
        <v>2678304.6</v>
      </c>
      <c r="AJ39" s="55">
        <f t="shared" si="18"/>
        <v>3946975.1999999997</v>
      </c>
    </row>
  </sheetData>
  <mergeCells count="8">
    <mergeCell ref="H4:K4"/>
    <mergeCell ref="P4:S4"/>
    <mergeCell ref="AA4:AB4"/>
    <mergeCell ref="AC4:AD4"/>
    <mergeCell ref="AA3:AD3"/>
    <mergeCell ref="AE3:AF4"/>
    <mergeCell ref="AI3:AI4"/>
    <mergeCell ref="AJ3:A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Rumus dasar Kompensasi PHK</vt:lpstr>
      <vt:lpstr>Monitoring Kompensasi PHK</vt:lpstr>
    </vt:vector>
  </TitlesOfParts>
  <Company>acer.id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notebook hp</cp:lastModifiedBy>
  <dcterms:created xsi:type="dcterms:W3CDTF">2010-02-18T07:29:12Z</dcterms:created>
  <dcterms:modified xsi:type="dcterms:W3CDTF">2018-10-15T10:43:02Z</dcterms:modified>
</cp:coreProperties>
</file>